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Desktop\★小学生陸上★\R7小学生陸上\★R7要項\エントリ―ファイル\"/>
    </mc:Choice>
  </mc:AlternateContent>
  <xr:revisionPtr revIDLastSave="0" documentId="13_ncr:1_{9EEEC577-0E92-43AD-B29F-DAD091CB594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6" l="1"/>
  <c r="K16" i="16"/>
  <c r="K17" i="24"/>
  <c r="K16" i="24"/>
  <c r="R10" i="24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S28" i="28" l="1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H19" i="16" l="1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R56" i="25" s="1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R40" i="25" s="1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H45" i="25" s="1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<sst xmlns="http://schemas.openxmlformats.org/spreadsheetml/2006/main" count="770" uniqueCount="157">
  <si>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</si>
  <si>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</si>
  <si>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</si>
  <si>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</si>
  <si>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</si>
  <si>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</si>
  <si>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</si>
  <si>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</si>
  <si>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</si>
  <si>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</si>
  <si>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</si>
  <si>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</si>
  <si>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</si>
  <si>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</si>
  <si>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</si>
  <si>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</si>
  <si>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</si>
  <si>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</si>
  <si>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</si>
  <si>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</si>
  <si>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</si>
  <si>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</si>
  <si>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</si>
  <si>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</si>
  <si>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</si>
  <si>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</si>
  <si>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</si>
  <si>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</si>
  <si>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</si>
  <si>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</si>
  <si>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</si>
  <si>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</si>
  <si>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</si>
  <si>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</si>
  <si>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</si>
  <si>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</si>
  <si>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</si>
  <si>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</si>
  <si>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</si>
  <si>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</si>
  <si>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</si>
  <si>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</si>
  <si>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</si>
  <si>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</si>
  <si>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</si>
  <si>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</si>
  <si>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</si>
  <si>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</si>
  <si>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</si>
  <si>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</si>
  <si>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</si>
  <si>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</si>
  <si>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</si>
  <si>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</si>
  <si>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</si>
  <si>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</si>
  <si>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</si>
  <si>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</si>
  <si>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</si>
  <si>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</si>
  <si>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</si>
  <si>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</si>
  <si>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</si>
  <si>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</si>
  <si>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</si>
  <si>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</si>
  <si>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</si>
  <si>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</si>
  <si>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</si>
  <si>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</si>
  <si>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</si>
  <si>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</si>
  <si>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</si>
  <si>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</si>
  <si>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</si>
  <si>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</si>
  <si>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</si>
  <si>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</si>
  <si>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</si>
  <si>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4～6年共通リレー</t>
    <rPh sb="3" eb="4">
      <t>ネン</t>
    </rPh>
    <rPh sb="4" eb="6">
      <t>キョウツウ</t>
    </rPh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</si>
  <si>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</si>
  <si>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</si>
  <si>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</si>
  <si>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</si>
  <si>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</si>
  <si>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</si>
  <si>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</si>
  <si>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</si>
  <si>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</si>
  <si>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</si>
  <si>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</si>
  <si>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</si>
  <si>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</si>
  <si>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</si>
  <si>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</si>
  <si>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</si>
  <si>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</si>
  <si>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</si>
  <si>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</si>
  <si>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</si>
  <si>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</si>
  <si>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</si>
  <si>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</si>
  <si>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</si>
  <si>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</si>
  <si>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</si>
  <si>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</si>
  <si>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</si>
  <si>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</si>
  <si>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</si>
  <si>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</si>
  <si>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</si>
  <si>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</si>
  <si>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</si>
  <si>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</si>
  <si>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</si>
  <si>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</si>
  <si>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</si>
  <si>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</si>
  <si>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</si>
  <si>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</si>
  <si>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</si>
  <si>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</si>
  <si>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</si>
  <si>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</si>
  <si>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</si>
  <si>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</si>
  <si>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</si>
  <si>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</si>
  <si>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</si>
  <si>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</si>
  <si>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</si>
  <si>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</si>
  <si>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</si>
  <si>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</si>
  <si>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</si>
  <si>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</si>
  <si>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</si>
  <si>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</si>
  <si>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</si>
  <si>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</si>
  <si>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</si>
  <si>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</si>
  <si>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</si>
  <si>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>00241</t>
    <phoneticPr fontId="4"/>
  </si>
  <si>
    <t>4・5・6年リレー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</si>
  <si>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</si>
  <si>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</si>
  <si>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</si>
  <si>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</si>
  <si>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</si>
  <si>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07345</t>
    <phoneticPr fontId="4"/>
  </si>
  <si>
    <t>07346</t>
    <phoneticPr fontId="4"/>
  </si>
  <si>
    <t>2025年　　月　　日</t>
    <rPh sb="4" eb="5">
      <t>ネン</t>
    </rPh>
    <rPh sb="7" eb="8">
      <t>ガツ</t>
    </rPh>
    <rPh sb="10" eb="11">
      <t>ニチ</t>
    </rPh>
    <phoneticPr fontId="4"/>
  </si>
  <si>
    <t>2025えひめ陸上カーニバル（小学生の部）　</t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</si>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</sst>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9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65" fillId="25" borderId="29" xfId="0" applyFont="1" applyFill="1" applyBorder="1" applyAlignment="1">
      <alignment horizontal="center" vertical="center" wrapText="1" shrinkToFit="1"/>
    </xf>
    <xf numFmtId="0" fontId="66" fillId="25" borderId="29" xfId="0" applyFont="1" applyFill="1" applyBorder="1" applyAlignment="1">
      <alignment horizontal="center" vertical="center" wrapText="1" shrinkToFit="1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  <xf numFmtId="0" fontId="11" fillId="25" borderId="72" xfId="0" applyFont="1" applyFill="1" applyBorder="1" applyAlignment="1" applyProtection="1">
      <alignment horizontal="center" vertical="center" shrinkToFit="1"/>
    </xf>
    <xf numFmtId="49" fontId="11" fillId="25" borderId="53" xfId="0" applyNumberFormat="1" applyFont="1" applyFill="1" applyBorder="1" applyAlignment="1" applyProtection="1">
      <alignment horizontal="center" vertical="center" shrinkToFit="1"/>
    </xf>
    <xf numFmtId="0" fontId="11" fillId="25" borderId="73" xfId="0" applyFont="1" applyFill="1" applyBorder="1" applyAlignment="1" applyProtection="1">
      <alignment horizontal="center" vertical="center" shrinkToFit="1"/>
    </xf>
    <xf numFmtId="0" fontId="11" fillId="34" borderId="29" xfId="0" applyFont="1" applyFill="1" applyBorder="1" applyAlignment="1" applyProtection="1">
      <alignment horizontal="center" vertical="center" shrinkToFit="1"/>
    </xf>
    <xf numFmtId="49" fontId="0" fillId="34" borderId="31" xfId="0" applyNumberFormat="1" applyFill="1" applyBorder="1" applyAlignment="1" applyProtection="1">
      <alignment horizontal="center" vertical="center" shrinkToFit="1"/>
    </xf>
    <xf numFmtId="0" fontId="11" fillId="34" borderId="28" xfId="0" applyFont="1" applyFill="1" applyBorder="1" applyAlignment="1" applyProtection="1">
      <alignment horizontal="center" vertical="center" shrinkToFit="1"/>
    </xf>
    <xf numFmtId="49" fontId="11" fillId="34" borderId="21" xfId="0" applyNumberFormat="1" applyFont="1" applyFill="1" applyBorder="1" applyAlignment="1" applyProtection="1">
      <alignment horizontal="center" vertical="center" shrinkToFit="1"/>
    </xf>
    <xf numFmtId="0" fontId="11" fillId="34" borderId="74" xfId="0" applyFont="1" applyFill="1" applyBorder="1" applyAlignment="1" applyProtection="1">
      <alignment horizontal="center" vertical="center" shrinkToFit="1"/>
    </xf>
    <xf numFmtId="0" fontId="11" fillId="34" borderId="16" xfId="0" applyFont="1" applyFill="1" applyBorder="1" applyAlignment="1" applyProtection="1">
      <alignment horizontal="center" vertical="center" shrinkToFit="1"/>
    </xf>
    <xf numFmtId="49" fontId="11" fillId="34" borderId="22" xfId="0" applyNumberFormat="1" applyFont="1" applyFill="1" applyBorder="1" applyAlignment="1" applyProtection="1">
      <alignment horizontal="center" vertical="center" shrinkToFit="1"/>
    </xf>
    <xf numFmtId="0" fontId="11" fillId="34" borderId="12" xfId="0" applyFont="1" applyFill="1" applyBorder="1" applyAlignment="1" applyProtection="1">
      <alignment horizontal="center" vertical="center" shrinkToFit="1"/>
    </xf>
    <xf numFmtId="0" fontId="11" fillId="34" borderId="35" xfId="0" applyFont="1" applyFill="1" applyBorder="1" applyAlignment="1" applyProtection="1">
      <alignment horizontal="center" vertical="center" shrinkToFit="1"/>
    </xf>
    <xf numFmtId="0" fontId="49" fillId="25" borderId="72" xfId="0" applyFont="1" applyFill="1" applyBorder="1" applyAlignment="1" applyProtection="1">
      <alignment horizontal="center" vertical="center" shrinkToFit="1"/>
    </xf>
    <xf numFmtId="49" fontId="49" fillId="25" borderId="53" xfId="0" applyNumberFormat="1" applyFont="1" applyFill="1" applyBorder="1" applyAlignment="1" applyProtection="1">
      <alignment horizontal="center" vertical="center" shrinkToFit="1"/>
    </xf>
    <xf numFmtId="0" fontId="49" fillId="25" borderId="73" xfId="0" applyFont="1" applyFill="1" applyBorder="1" applyAlignment="1" applyProtection="1">
      <alignment horizontal="center" vertical="center" shrinkToFit="1"/>
    </xf>
    <xf numFmtId="0" fontId="49" fillId="34" borderId="29" xfId="0" applyFont="1" applyFill="1" applyBorder="1" applyAlignment="1" applyProtection="1">
      <alignment horizontal="center" vertical="center" shrinkToFit="1"/>
    </xf>
    <xf numFmtId="49" fontId="43" fillId="34" borderId="31" xfId="0" applyNumberFormat="1" applyFont="1" applyFill="1" applyBorder="1" applyAlignment="1" applyProtection="1">
      <alignment horizontal="center" vertical="center" shrinkToFit="1"/>
    </xf>
    <xf numFmtId="0" fontId="49" fillId="34" borderId="28" xfId="0" applyFont="1" applyFill="1" applyBorder="1" applyAlignment="1" applyProtection="1">
      <alignment horizontal="center" vertical="center" shrinkToFit="1"/>
    </xf>
    <xf numFmtId="49" fontId="49" fillId="34" borderId="21" xfId="0" applyNumberFormat="1" applyFont="1" applyFill="1" applyBorder="1" applyAlignment="1" applyProtection="1">
      <alignment horizontal="center" vertical="center" shrinkToFit="1"/>
    </xf>
    <xf numFmtId="0" fontId="49" fillId="34" borderId="74" xfId="0" applyFont="1" applyFill="1" applyBorder="1" applyAlignment="1" applyProtection="1">
      <alignment horizontal="center" vertical="center" shrinkToFit="1"/>
    </xf>
    <xf numFmtId="0" fontId="49" fillId="34" borderId="16" xfId="0" applyFont="1" applyFill="1" applyBorder="1" applyAlignment="1" applyProtection="1">
      <alignment horizontal="center" vertical="center" shrinkToFit="1"/>
    </xf>
    <xf numFmtId="49" fontId="49" fillId="34" borderId="22" xfId="0" applyNumberFormat="1" applyFont="1" applyFill="1" applyBorder="1" applyAlignment="1" applyProtection="1">
      <alignment horizontal="center" vertical="center" shrinkToFit="1"/>
    </xf>
    <xf numFmtId="0" fontId="49" fillId="34" borderId="12" xfId="0" applyFont="1" applyFill="1" applyBorder="1" applyAlignment="1" applyProtection="1">
      <alignment horizontal="center" vertical="center" shrinkToFit="1"/>
    </xf>
    <xf numFmtId="0" fontId="49" fillId="34" borderId="35" xfId="0" applyFont="1" applyFill="1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22" customWidth="1"/>
    <col min="2" max="2" width="14.453125" style="22" customWidth="1"/>
    <col min="3" max="3" width="15.81640625" style="22" customWidth="1"/>
    <col min="4" max="5" width="12.81640625" style="22" customWidth="1"/>
    <col min="6" max="7" width="12.81640625" style="21" customWidth="1"/>
    <col min="8" max="8" width="9.26953125" style="21" customWidth="1"/>
    <col min="9" max="9" width="14.26953125" style="21" customWidth="1"/>
    <col min="10" max="10" width="11.453125" style="21" customWidth="1"/>
    <col min="11" max="12" width="14.26953125" style="21" customWidth="1"/>
    <col min="13" max="13" width="11.453125" style="21" customWidth="1"/>
    <col min="14" max="14" width="14.26953125" style="21" customWidth="1"/>
    <col min="15" max="15" width="9.26953125" style="21" customWidth="1"/>
    <col min="16" max="16" width="9.1796875" style="21" customWidth="1"/>
    <col min="17" max="17" width="10.26953125" style="21" customWidth="1"/>
    <col min="18" max="18" width="11.54296875" style="21" hidden="1" customWidth="1"/>
    <col min="19" max="16384" width="9.1796875" style="21"/>
  </cols>
  <sheetData>
    <row r="1" spans="1:22" ht="30" hidden="1" customHeight="1" x14ac:dyDescent="0.2">
      <c r="A1" s="253" t="s">
        <v>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0"/>
    </row>
    <row r="2" spans="1:22" ht="5.5" customHeight="1" x14ac:dyDescent="0.2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2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254" t="s">
        <v>153</v>
      </c>
      <c r="N3" s="255"/>
      <c r="O3" s="255"/>
      <c r="P3" s="255"/>
    </row>
    <row r="4" spans="1:22" ht="25.5" customHeight="1" x14ac:dyDescent="0.2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2">
      <c r="A5" s="87"/>
      <c r="B5" s="91" t="s">
        <v>20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2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2">
      <c r="A7" s="87"/>
      <c r="B7" s="92" t="s">
        <v>7</v>
      </c>
      <c r="C7" s="92"/>
      <c r="D7" s="93" t="s">
        <v>27</v>
      </c>
      <c r="E7" s="268" t="str">
        <f>マスターデータ!$F$2</f>
        <v>2025えひめ陸上カーニバル（小学生の部）　</v>
      </c>
      <c r="F7" s="268"/>
      <c r="G7" s="268"/>
      <c r="H7" s="268"/>
      <c r="I7" s="268"/>
      <c r="J7" s="268"/>
      <c r="K7" s="268"/>
      <c r="L7" s="268"/>
      <c r="M7" s="268"/>
      <c r="N7" s="94"/>
      <c r="O7" s="92"/>
      <c r="P7" s="88"/>
    </row>
    <row r="8" spans="1:22" ht="5.5" customHeight="1" thickBot="1" x14ac:dyDescent="0.25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5">
      <c r="A9" s="87"/>
      <c r="B9" s="95"/>
      <c r="C9" s="244" t="s">
        <v>112</v>
      </c>
      <c r="D9" s="281"/>
      <c r="E9" s="288"/>
      <c r="F9" s="289"/>
      <c r="G9" s="247" t="s">
        <v>138</v>
      </c>
      <c r="H9" s="262"/>
      <c r="I9" s="263"/>
      <c r="J9" s="250" t="s">
        <v>140</v>
      </c>
      <c r="K9" s="260" t="s">
        <v>8</v>
      </c>
      <c r="L9" s="256"/>
      <c r="M9" s="257"/>
      <c r="N9" s="347"/>
      <c r="O9" s="177"/>
      <c r="P9" s="88"/>
      <c r="R9" s="22" t="s">
        <v>139</v>
      </c>
    </row>
    <row r="10" spans="1:22" ht="43.5" customHeight="1" thickBot="1" x14ac:dyDescent="0.25">
      <c r="A10" s="87"/>
      <c r="B10" s="97" t="s">
        <v>9</v>
      </c>
      <c r="C10" s="245" t="s">
        <v>136</v>
      </c>
      <c r="D10" s="262"/>
      <c r="E10" s="263"/>
      <c r="F10" s="264"/>
      <c r="G10" s="246" t="s">
        <v>137</v>
      </c>
      <c r="H10" s="262"/>
      <c r="I10" s="263"/>
      <c r="J10" s="249" t="str">
        <f>IF($R$10=0,"",IF($R$10&lt;=14,"〇","×"))</f>
        <v/>
      </c>
      <c r="K10" s="261"/>
      <c r="L10" s="258"/>
      <c r="M10" s="259"/>
      <c r="N10" s="277"/>
      <c r="O10" s="177"/>
      <c r="P10" s="88"/>
      <c r="R10" s="248">
        <f>LENB(H10)</f>
        <v>0</v>
      </c>
    </row>
    <row r="11" spans="1:22" ht="24.75" customHeight="1" x14ac:dyDescent="0.2">
      <c r="A11" s="87"/>
      <c r="B11" s="96" t="s">
        <v>10</v>
      </c>
      <c r="C11" s="99" t="s">
        <v>16</v>
      </c>
      <c r="D11" s="278"/>
      <c r="E11" s="279"/>
      <c r="F11" s="280"/>
      <c r="G11" s="280"/>
      <c r="H11" s="280"/>
      <c r="I11" s="280"/>
      <c r="J11" s="280"/>
      <c r="K11" s="99" t="s">
        <v>15</v>
      </c>
      <c r="L11" s="281"/>
      <c r="M11" s="278"/>
      <c r="N11" s="279"/>
      <c r="O11" s="178"/>
      <c r="P11" s="88"/>
      <c r="Q11" s="23"/>
    </row>
    <row r="12" spans="1:22" ht="26.25" customHeight="1" x14ac:dyDescent="0.2">
      <c r="A12" s="87"/>
      <c r="B12" s="59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77"/>
      <c r="O12" s="42"/>
      <c r="P12" s="88"/>
      <c r="Q12" s="24"/>
    </row>
    <row r="13" spans="1:22" ht="34" customHeight="1" x14ac:dyDescent="0.2">
      <c r="A13" s="87"/>
      <c r="B13" s="100" t="s">
        <v>14</v>
      </c>
      <c r="C13" s="282"/>
      <c r="D13" s="283"/>
      <c r="E13" s="283"/>
      <c r="F13" s="283"/>
      <c r="G13" s="283"/>
      <c r="H13" s="283"/>
      <c r="I13" s="283"/>
      <c r="J13" s="348"/>
      <c r="K13" s="97" t="s">
        <v>12</v>
      </c>
      <c r="L13" s="262"/>
      <c r="M13" s="263"/>
      <c r="N13" s="264"/>
      <c r="O13" s="42"/>
      <c r="P13" s="88"/>
    </row>
    <row r="14" spans="1:22" ht="7.5" customHeight="1" x14ac:dyDescent="0.2">
      <c r="A14" s="87"/>
      <c r="B14" s="87"/>
      <c r="C14" s="87"/>
      <c r="D14" s="88"/>
      <c r="E14" s="88"/>
      <c r="F14" s="101"/>
      <c r="G14" s="101"/>
      <c r="H14" s="101"/>
      <c r="I14" s="102"/>
      <c r="J14" s="102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5">
      <c r="A15" s="92"/>
      <c r="B15" s="92"/>
      <c r="C15" s="92"/>
      <c r="D15" s="91"/>
      <c r="E15" s="91"/>
      <c r="F15" s="274" t="s">
        <v>13</v>
      </c>
      <c r="G15" s="201"/>
      <c r="H15" s="269" t="s">
        <v>65</v>
      </c>
      <c r="I15" s="270"/>
      <c r="J15" s="271"/>
      <c r="K15" s="272"/>
      <c r="L15" s="91"/>
      <c r="M15" s="91"/>
      <c r="N15" s="103"/>
      <c r="O15" s="103"/>
      <c r="P15" s="91"/>
    </row>
    <row r="16" spans="1:22" s="23" customFormat="1" ht="30" customHeight="1" thickBot="1" x14ac:dyDescent="0.25">
      <c r="A16" s="92"/>
      <c r="B16" s="92"/>
      <c r="C16" s="92"/>
      <c r="D16" s="91"/>
      <c r="E16" s="91"/>
      <c r="F16" s="275"/>
      <c r="G16" s="104" t="s">
        <v>66</v>
      </c>
      <c r="H16" s="212" t="s">
        <v>155</v>
      </c>
      <c r="I16" s="239">
        <f>COUNTA($D$25:$D$84)</f>
        <v>0</v>
      </c>
      <c r="J16" s="216" t="s">
        <v>74</v>
      </c>
      <c r="K16" s="221" t="str">
        <f>($I$16*800)&amp;"円"</f>
        <v>0円</v>
      </c>
      <c r="L16" s="91"/>
      <c r="M16" s="91"/>
      <c r="N16" s="103"/>
      <c r="O16" s="103"/>
      <c r="P16" s="91"/>
      <c r="S16" s="273" t="s">
        <v>28</v>
      </c>
      <c r="T16" s="273"/>
      <c r="U16" s="273"/>
      <c r="V16" s="273"/>
    </row>
    <row r="17" spans="1:22" s="23" customFormat="1" ht="30" customHeight="1" thickBot="1" x14ac:dyDescent="0.25">
      <c r="A17" s="92"/>
      <c r="B17" s="92"/>
      <c r="C17" s="92"/>
      <c r="D17" s="91"/>
      <c r="E17" s="91"/>
      <c r="F17" s="275"/>
      <c r="G17" s="104" t="s">
        <v>69</v>
      </c>
      <c r="H17" s="213" t="s">
        <v>156</v>
      </c>
      <c r="I17" s="240">
        <f>COUNTA(リレー一覧!$C$4:$C$10)+COUNTA(リレー一覧!$C$12:$C$18)</f>
        <v>0</v>
      </c>
      <c r="J17" s="224" t="s">
        <v>75</v>
      </c>
      <c r="K17" s="223" t="str">
        <f>($I$17*1200)&amp;"円"</f>
        <v>0円</v>
      </c>
      <c r="L17" s="91"/>
      <c r="M17" s="91"/>
      <c r="N17" s="103"/>
      <c r="O17" s="103"/>
      <c r="P17" s="91"/>
      <c r="S17" s="27"/>
      <c r="T17" s="27"/>
      <c r="U17" s="27"/>
      <c r="V17" s="27"/>
    </row>
    <row r="18" spans="1:22" s="23" customFormat="1" ht="30" customHeight="1" thickBot="1" x14ac:dyDescent="0.25">
      <c r="A18" s="92"/>
      <c r="B18" s="92"/>
      <c r="C18" s="92"/>
      <c r="D18" s="91"/>
      <c r="E18" s="91"/>
      <c r="F18" s="275"/>
      <c r="G18" s="104" t="s">
        <v>70</v>
      </c>
      <c r="H18" s="214" t="s">
        <v>72</v>
      </c>
      <c r="I18" s="242"/>
      <c r="J18" s="217" t="s">
        <v>73</v>
      </c>
      <c r="K18" s="222" t="str">
        <f>($I$18*300)&amp;"円"</f>
        <v>0円</v>
      </c>
      <c r="L18" s="91"/>
      <c r="M18" s="91"/>
      <c r="N18" s="103"/>
      <c r="O18" s="103"/>
      <c r="P18" s="91"/>
      <c r="S18" s="27"/>
      <c r="T18" s="27"/>
      <c r="U18" s="27"/>
      <c r="V18" s="27"/>
    </row>
    <row r="19" spans="1:22" s="23" customFormat="1" ht="30" customHeight="1" x14ac:dyDescent="0.2">
      <c r="A19" s="92"/>
      <c r="B19" s="92"/>
      <c r="C19" s="92"/>
      <c r="D19" s="91"/>
      <c r="E19" s="91"/>
      <c r="F19" s="276"/>
      <c r="G19" s="104" t="s">
        <v>67</v>
      </c>
      <c r="H19" s="284" t="str">
        <f>(500*$I$16)+(1000*$I$17)+(300*$I$18)&amp;"円"</f>
        <v>0円</v>
      </c>
      <c r="I19" s="285"/>
      <c r="J19" s="286"/>
      <c r="K19" s="287"/>
      <c r="L19" s="91"/>
      <c r="M19" s="91"/>
      <c r="N19" s="103"/>
      <c r="O19" s="103"/>
      <c r="P19" s="91"/>
      <c r="S19" s="27"/>
      <c r="T19" s="27"/>
      <c r="U19" s="27"/>
      <c r="V19" s="27"/>
    </row>
    <row r="20" spans="1:22" s="23" customFormat="1" ht="12.75" customHeight="1" x14ac:dyDescent="0.2">
      <c r="A20" s="92"/>
      <c r="B20" s="92"/>
      <c r="C20" s="92"/>
      <c r="D20" s="92"/>
      <c r="E20" s="92"/>
      <c r="F20" s="105"/>
      <c r="G20" s="106"/>
      <c r="H20" s="106"/>
      <c r="I20" s="106"/>
      <c r="J20" s="106"/>
      <c r="K20" s="106"/>
      <c r="L20" s="103"/>
      <c r="M20" s="103"/>
      <c r="N20" s="107"/>
      <c r="O20" s="107"/>
      <c r="P20" s="91"/>
      <c r="S20" s="267" t="s">
        <v>27</v>
      </c>
      <c r="T20" s="267"/>
      <c r="U20" s="267"/>
      <c r="V20" s="27" t="s">
        <v>28</v>
      </c>
    </row>
    <row r="21" spans="1:22" s="28" customFormat="1" ht="11.25" customHeight="1" x14ac:dyDescent="0.2">
      <c r="A21" s="108"/>
      <c r="B21" s="108"/>
      <c r="C21" s="108"/>
      <c r="D21" s="108"/>
      <c r="E21" s="108"/>
      <c r="F21" s="109"/>
      <c r="G21" s="109"/>
      <c r="H21" s="108"/>
      <c r="I21" s="108"/>
      <c r="J21" s="108"/>
      <c r="K21" s="110"/>
      <c r="L21" s="111"/>
      <c r="M21" s="111"/>
      <c r="N21" s="111"/>
      <c r="O21" s="111"/>
      <c r="P21" s="108"/>
    </row>
    <row r="22" spans="1:22" s="29" customFormat="1" ht="15" customHeight="1" thickBot="1" x14ac:dyDescent="0.25">
      <c r="A22" s="108"/>
      <c r="B22" s="108"/>
      <c r="C22" s="108"/>
      <c r="D22" s="108" t="s">
        <v>5</v>
      </c>
      <c r="E22" s="108" t="s">
        <v>5</v>
      </c>
      <c r="F22" s="108" t="s">
        <v>4</v>
      </c>
      <c r="G22" s="108" t="s">
        <v>4</v>
      </c>
      <c r="H22" s="108" t="s">
        <v>4</v>
      </c>
      <c r="I22" s="112" t="s">
        <v>21</v>
      </c>
      <c r="J22" s="108" t="s">
        <v>4</v>
      </c>
      <c r="K22" s="108" t="s">
        <v>44</v>
      </c>
      <c r="L22" s="112" t="s">
        <v>21</v>
      </c>
      <c r="M22" s="108" t="s">
        <v>4</v>
      </c>
      <c r="N22" s="108" t="s">
        <v>44</v>
      </c>
      <c r="O22" s="108"/>
      <c r="P22" s="108"/>
    </row>
    <row r="23" spans="1:22" s="30" customFormat="1" ht="32.25" customHeight="1" thickBot="1" x14ac:dyDescent="0.25">
      <c r="A23" s="113"/>
      <c r="B23" s="114" t="s">
        <v>17</v>
      </c>
      <c r="C23" s="115" t="s">
        <v>32</v>
      </c>
      <c r="D23" s="116" t="s">
        <v>33</v>
      </c>
      <c r="E23" s="117" t="s">
        <v>34</v>
      </c>
      <c r="F23" s="116" t="s">
        <v>37</v>
      </c>
      <c r="G23" s="117" t="s">
        <v>38</v>
      </c>
      <c r="H23" s="118" t="s">
        <v>0</v>
      </c>
      <c r="I23" s="119" t="s">
        <v>1</v>
      </c>
      <c r="J23" s="120" t="s">
        <v>11</v>
      </c>
      <c r="K23" s="45" t="s">
        <v>42</v>
      </c>
      <c r="L23" s="119" t="s">
        <v>2</v>
      </c>
      <c r="M23" s="115" t="s">
        <v>31</v>
      </c>
      <c r="N23" s="46" t="s">
        <v>42</v>
      </c>
      <c r="O23" s="265" t="s">
        <v>30</v>
      </c>
      <c r="P23" s="266"/>
      <c r="S23" s="30" t="s">
        <v>28</v>
      </c>
    </row>
    <row r="24" spans="1:22" s="30" customFormat="1" ht="32.25" customHeight="1" x14ac:dyDescent="0.2">
      <c r="A24" s="121" t="s">
        <v>3</v>
      </c>
      <c r="B24" s="58" t="s">
        <v>44</v>
      </c>
      <c r="C24" s="122" t="s">
        <v>43</v>
      </c>
      <c r="D24" s="123" t="s">
        <v>35</v>
      </c>
      <c r="E24" s="124" t="s">
        <v>36</v>
      </c>
      <c r="F24" s="123" t="s">
        <v>39</v>
      </c>
      <c r="G24" s="124" t="s">
        <v>40</v>
      </c>
      <c r="H24" s="125">
        <v>4</v>
      </c>
      <c r="I24" s="126" t="s">
        <v>22</v>
      </c>
      <c r="J24" s="127" t="s">
        <v>25</v>
      </c>
      <c r="K24" s="47" t="s">
        <v>44</v>
      </c>
      <c r="L24" s="323" t="s">
        <v>24</v>
      </c>
      <c r="M24" s="324" t="s">
        <v>129</v>
      </c>
      <c r="N24" s="325" t="s">
        <v>44</v>
      </c>
      <c r="O24" s="251" t="s">
        <v>79</v>
      </c>
      <c r="P24" s="179" t="s">
        <v>61</v>
      </c>
      <c r="S24" s="30" t="s">
        <v>28</v>
      </c>
    </row>
    <row r="25" spans="1:22" ht="32.25" customHeight="1" x14ac:dyDescent="0.2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VLOOKUP($I25,マスターデータ!$B$2:$C$15,2,FALSE)</f>
        <v>#N/A</v>
      </c>
      <c r="L25" s="326"/>
      <c r="M25" s="327"/>
      <c r="N25" s="328" t="e">
        <f>VLOOKUP($L25,マスターデータ!$B$2:$C$15,2,FALSE)</f>
        <v>#N/A</v>
      </c>
      <c r="O25" s="207"/>
      <c r="P25" s="180"/>
      <c r="R25" s="195" t="str">
        <f>$D25&amp;"　　"&amp;$E25</f>
        <v>　　</v>
      </c>
      <c r="S25" s="30" t="s">
        <v>28</v>
      </c>
    </row>
    <row r="26" spans="1:22" ht="32.25" customHeight="1" x14ac:dyDescent="0.2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VLOOKUP($I26,マスターデータ!$B$2:$C$15,2,FALSE)</f>
        <v>#N/A</v>
      </c>
      <c r="L26" s="326"/>
      <c r="M26" s="329"/>
      <c r="N26" s="328" t="e">
        <f>VLOOKUP($L26,マスターデータ!$B$2:$C$15,2,FALSE)</f>
        <v>#N/A</v>
      </c>
      <c r="O26" s="207"/>
      <c r="P26" s="180"/>
      <c r="R26" s="195" t="str">
        <f t="shared" ref="R26:R84" si="1">$D26&amp;"　　"&amp;$E26</f>
        <v>　　</v>
      </c>
      <c r="S26" s="30" t="s">
        <v>28</v>
      </c>
    </row>
    <row r="27" spans="1:22" ht="32.25" customHeight="1" x14ac:dyDescent="0.2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VLOOKUP($I27,マスターデータ!$B$2:$C$15,2,FALSE)</f>
        <v>#N/A</v>
      </c>
      <c r="L27" s="326"/>
      <c r="M27" s="329"/>
      <c r="N27" s="328" t="e">
        <f>VLOOKUP($L27,マスターデータ!$B$2:$C$15,2,FALSE)</f>
        <v>#N/A</v>
      </c>
      <c r="O27" s="207"/>
      <c r="P27" s="180"/>
      <c r="R27" s="195" t="str">
        <f t="shared" si="1"/>
        <v>　　</v>
      </c>
      <c r="S27" s="30" t="s">
        <v>28</v>
      </c>
    </row>
    <row r="28" spans="1:22" ht="32.25" customHeight="1" x14ac:dyDescent="0.2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VLOOKUP($I28,マスターデータ!$B$2:$C$15,2,FALSE)</f>
        <v>#N/A</v>
      </c>
      <c r="L28" s="326"/>
      <c r="M28" s="329"/>
      <c r="N28" s="328" t="e">
        <f>VLOOKUP($L28,マスターデータ!$B$2:$C$15,2,FALSE)</f>
        <v>#N/A</v>
      </c>
      <c r="O28" s="207"/>
      <c r="P28" s="180"/>
      <c r="R28" s="195" t="str">
        <f t="shared" si="1"/>
        <v>　　</v>
      </c>
      <c r="S28" s="30" t="s">
        <v>28</v>
      </c>
    </row>
    <row r="29" spans="1:22" ht="32.25" customHeight="1" x14ac:dyDescent="0.2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VLOOKUP($I29,マスターデータ!$B$2:$C$15,2,FALSE)</f>
        <v>#N/A</v>
      </c>
      <c r="L29" s="326"/>
      <c r="M29" s="329"/>
      <c r="N29" s="328" t="e">
        <f>VLOOKUP($L29,マスターデータ!$B$2:$C$15,2,FALSE)</f>
        <v>#N/A</v>
      </c>
      <c r="O29" s="207"/>
      <c r="P29" s="180"/>
      <c r="R29" s="195" t="str">
        <f t="shared" si="1"/>
        <v>　　</v>
      </c>
      <c r="S29" s="30" t="s">
        <v>28</v>
      </c>
    </row>
    <row r="30" spans="1:22" ht="32.25" customHeight="1" x14ac:dyDescent="0.2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VLOOKUP($I30,マスターデータ!$B$2:$C$15,2,FALSE)</f>
        <v>#N/A</v>
      </c>
      <c r="L30" s="326"/>
      <c r="M30" s="329"/>
      <c r="N30" s="328" t="e">
        <f>VLOOKUP($L30,マスターデータ!$B$2:$C$15,2,FALSE)</f>
        <v>#N/A</v>
      </c>
      <c r="O30" s="207"/>
      <c r="P30" s="180"/>
      <c r="R30" s="195" t="str">
        <f t="shared" si="1"/>
        <v>　　</v>
      </c>
      <c r="S30" s="21" t="s">
        <v>28</v>
      </c>
    </row>
    <row r="31" spans="1:22" ht="32.25" customHeight="1" x14ac:dyDescent="0.2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VLOOKUP($I31,マスターデータ!$B$2:$C$15,2,FALSE)</f>
        <v>#N/A</v>
      </c>
      <c r="L31" s="326" t="s">
        <v>26</v>
      </c>
      <c r="M31" s="329"/>
      <c r="N31" s="328" t="e">
        <f>VLOOKUP($L31,マスターデータ!$B$2:$C$15,2,FALSE)</f>
        <v>#N/A</v>
      </c>
      <c r="O31" s="207"/>
      <c r="P31" s="180"/>
      <c r="R31" s="195" t="str">
        <f t="shared" si="1"/>
        <v>　　</v>
      </c>
    </row>
    <row r="32" spans="1:22" ht="32.25" customHeight="1" x14ac:dyDescent="0.2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VLOOKUP($I32,マスターデータ!$B$2:$C$15,2,FALSE)</f>
        <v>#N/A</v>
      </c>
      <c r="L32" s="326" t="s">
        <v>26</v>
      </c>
      <c r="M32" s="329"/>
      <c r="N32" s="328" t="e">
        <f>VLOOKUP($L32,マスターデータ!$B$2:$C$15,2,FALSE)</f>
        <v>#N/A</v>
      </c>
      <c r="O32" s="207"/>
      <c r="P32" s="180"/>
      <c r="R32" s="195" t="str">
        <f t="shared" si="1"/>
        <v>　　</v>
      </c>
    </row>
    <row r="33" spans="1:18" ht="32.25" customHeight="1" x14ac:dyDescent="0.2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VLOOKUP($I33,マスターデータ!$B$2:$C$15,2,FALSE)</f>
        <v>#N/A</v>
      </c>
      <c r="L33" s="326" t="s">
        <v>26</v>
      </c>
      <c r="M33" s="329"/>
      <c r="N33" s="328" t="e">
        <f>VLOOKUP($L33,マスターデータ!$B$2:$C$15,2,FALSE)</f>
        <v>#N/A</v>
      </c>
      <c r="O33" s="203"/>
      <c r="P33" s="180"/>
      <c r="R33" s="195" t="str">
        <f t="shared" si="1"/>
        <v>　　</v>
      </c>
    </row>
    <row r="34" spans="1:18" ht="32.25" customHeight="1" x14ac:dyDescent="0.2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VLOOKUP($I34,マスターデータ!$B$2:$C$15,2,FALSE)</f>
        <v>#N/A</v>
      </c>
      <c r="L34" s="326" t="s">
        <v>26</v>
      </c>
      <c r="M34" s="329"/>
      <c r="N34" s="328" t="e">
        <f>VLOOKUP($L34,マスターデータ!$B$2:$C$15,2,FALSE)</f>
        <v>#N/A</v>
      </c>
      <c r="O34" s="203"/>
      <c r="P34" s="180"/>
      <c r="R34" s="195" t="str">
        <f t="shared" si="1"/>
        <v>　　</v>
      </c>
    </row>
    <row r="35" spans="1:18" ht="32.25" customHeight="1" x14ac:dyDescent="0.2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VLOOKUP($I35,マスターデータ!$B$2:$C$15,2,FALSE)</f>
        <v>#N/A</v>
      </c>
      <c r="L35" s="326" t="s">
        <v>26</v>
      </c>
      <c r="M35" s="329"/>
      <c r="N35" s="328" t="e">
        <f>VLOOKUP($L35,マスターデータ!$B$2:$C$15,2,FALSE)</f>
        <v>#N/A</v>
      </c>
      <c r="O35" s="203"/>
      <c r="P35" s="180"/>
      <c r="R35" s="195" t="str">
        <f t="shared" si="1"/>
        <v>　　</v>
      </c>
    </row>
    <row r="36" spans="1:18" ht="32.25" customHeight="1" x14ac:dyDescent="0.2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VLOOKUP($I36,マスターデータ!$B$2:$C$15,2,FALSE)</f>
        <v>#N/A</v>
      </c>
      <c r="L36" s="326" t="s">
        <v>26</v>
      </c>
      <c r="M36" s="329"/>
      <c r="N36" s="328" t="e">
        <f>VLOOKUP($L36,マスターデータ!$B$2:$C$15,2,FALSE)</f>
        <v>#N/A</v>
      </c>
      <c r="O36" s="203"/>
      <c r="P36" s="180"/>
      <c r="R36" s="195" t="str">
        <f t="shared" si="1"/>
        <v>　　</v>
      </c>
    </row>
    <row r="37" spans="1:18" ht="32.25" customHeight="1" x14ac:dyDescent="0.2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VLOOKUP($I37,マスターデータ!$B$2:$C$15,2,FALSE)</f>
        <v>#N/A</v>
      </c>
      <c r="L37" s="326" t="s">
        <v>26</v>
      </c>
      <c r="M37" s="329"/>
      <c r="N37" s="328" t="e">
        <f>VLOOKUP($L37,マスターデータ!$B$2:$C$15,2,FALSE)</f>
        <v>#N/A</v>
      </c>
      <c r="O37" s="203"/>
      <c r="P37" s="180"/>
      <c r="R37" s="195" t="str">
        <f t="shared" si="1"/>
        <v>　　</v>
      </c>
    </row>
    <row r="38" spans="1:18" ht="32.25" customHeight="1" x14ac:dyDescent="0.2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26</v>
      </c>
      <c r="J38" s="53"/>
      <c r="K38" s="51" t="e">
        <f>VLOOKUP($I38,マスターデータ!$B$2:$C$15,2,FALSE)</f>
        <v>#N/A</v>
      </c>
      <c r="L38" s="326" t="s">
        <v>26</v>
      </c>
      <c r="M38" s="329"/>
      <c r="N38" s="328" t="e">
        <f>VLOOKUP($L38,マスターデータ!$B$2:$C$15,2,FALSE)</f>
        <v>#N/A</v>
      </c>
      <c r="O38" s="203"/>
      <c r="P38" s="180"/>
      <c r="R38" s="195" t="str">
        <f t="shared" si="1"/>
        <v>　　</v>
      </c>
    </row>
    <row r="39" spans="1:18" ht="32.25" customHeight="1" x14ac:dyDescent="0.2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26</v>
      </c>
      <c r="J39" s="53"/>
      <c r="K39" s="51" t="e">
        <f>VLOOKUP($I39,マスターデータ!$B$2:$C$15,2,FALSE)</f>
        <v>#N/A</v>
      </c>
      <c r="L39" s="326" t="s">
        <v>26</v>
      </c>
      <c r="M39" s="329"/>
      <c r="N39" s="328" t="e">
        <f>VLOOKUP($L39,マスターデータ!$B$2:$C$15,2,FALSE)</f>
        <v>#N/A</v>
      </c>
      <c r="O39" s="203"/>
      <c r="P39" s="180"/>
      <c r="R39" s="195" t="str">
        <f t="shared" si="1"/>
        <v>　　</v>
      </c>
    </row>
    <row r="40" spans="1:18" ht="32.25" customHeight="1" x14ac:dyDescent="0.2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26</v>
      </c>
      <c r="J40" s="53"/>
      <c r="K40" s="51" t="e">
        <f>VLOOKUP($I40,マスターデータ!$B$2:$C$15,2,FALSE)</f>
        <v>#N/A</v>
      </c>
      <c r="L40" s="326" t="s">
        <v>26</v>
      </c>
      <c r="M40" s="329"/>
      <c r="N40" s="328" t="e">
        <f>VLOOKUP($L40,マスターデータ!$B$2:$C$15,2,FALSE)</f>
        <v>#N/A</v>
      </c>
      <c r="O40" s="203"/>
      <c r="P40" s="180"/>
      <c r="R40" s="195" t="str">
        <f t="shared" si="1"/>
        <v>　　</v>
      </c>
    </row>
    <row r="41" spans="1:18" ht="32.25" customHeight="1" x14ac:dyDescent="0.2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26</v>
      </c>
      <c r="J41" s="53"/>
      <c r="K41" s="51" t="e">
        <f>VLOOKUP($I41,マスターデータ!$B$2:$C$15,2,FALSE)</f>
        <v>#N/A</v>
      </c>
      <c r="L41" s="326" t="s">
        <v>26</v>
      </c>
      <c r="M41" s="329"/>
      <c r="N41" s="328" t="e">
        <f>VLOOKUP($L41,マスターデータ!$B$2:$C$15,2,FALSE)</f>
        <v>#N/A</v>
      </c>
      <c r="O41" s="203"/>
      <c r="P41" s="180"/>
      <c r="R41" s="195" t="str">
        <f t="shared" si="1"/>
        <v>　　</v>
      </c>
    </row>
    <row r="42" spans="1:18" ht="32.25" customHeight="1" x14ac:dyDescent="0.2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26</v>
      </c>
      <c r="J42" s="53"/>
      <c r="K42" s="51" t="e">
        <f>VLOOKUP($I42,マスターデータ!$B$2:$C$15,2,FALSE)</f>
        <v>#N/A</v>
      </c>
      <c r="L42" s="326" t="s">
        <v>26</v>
      </c>
      <c r="M42" s="329"/>
      <c r="N42" s="328" t="e">
        <f>VLOOKUP($L42,マスターデータ!$B$2:$C$15,2,FALSE)</f>
        <v>#N/A</v>
      </c>
      <c r="O42" s="203"/>
      <c r="P42" s="180"/>
      <c r="R42" s="195" t="str">
        <f t="shared" si="1"/>
        <v>　　</v>
      </c>
    </row>
    <row r="43" spans="1:18" ht="32.25" customHeight="1" x14ac:dyDescent="0.2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26</v>
      </c>
      <c r="J43" s="53"/>
      <c r="K43" s="51" t="e">
        <f>VLOOKUP($I43,マスターデータ!$B$2:$C$15,2,FALSE)</f>
        <v>#N/A</v>
      </c>
      <c r="L43" s="326" t="s">
        <v>26</v>
      </c>
      <c r="M43" s="329"/>
      <c r="N43" s="328" t="e">
        <f>VLOOKUP($L43,マスターデータ!$B$2:$C$15,2,FALSE)</f>
        <v>#N/A</v>
      </c>
      <c r="O43" s="203"/>
      <c r="P43" s="180"/>
      <c r="R43" s="195" t="str">
        <f t="shared" si="1"/>
        <v>　　</v>
      </c>
    </row>
    <row r="44" spans="1:18" ht="32.25" customHeight="1" x14ac:dyDescent="0.2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26</v>
      </c>
      <c r="J44" s="53"/>
      <c r="K44" s="51" t="e">
        <f>VLOOKUP($I44,マスターデータ!$B$2:$C$15,2,FALSE)</f>
        <v>#N/A</v>
      </c>
      <c r="L44" s="326" t="s">
        <v>26</v>
      </c>
      <c r="M44" s="329"/>
      <c r="N44" s="328" t="e">
        <f>VLOOKUP($L44,マスターデータ!$B$2:$C$15,2,FALSE)</f>
        <v>#N/A</v>
      </c>
      <c r="O44" s="203"/>
      <c r="P44" s="180"/>
      <c r="R44" s="195" t="str">
        <f t="shared" si="1"/>
        <v>　　</v>
      </c>
    </row>
    <row r="45" spans="1:18" ht="32.25" customHeight="1" x14ac:dyDescent="0.2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26</v>
      </c>
      <c r="J45" s="53"/>
      <c r="K45" s="51" t="e">
        <f>VLOOKUP($I45,マスターデータ!$B$2:$C$15,2,FALSE)</f>
        <v>#N/A</v>
      </c>
      <c r="L45" s="326" t="s">
        <v>26</v>
      </c>
      <c r="M45" s="329"/>
      <c r="N45" s="328" t="e">
        <f>VLOOKUP($L45,マスターデータ!$B$2:$C$15,2,FALSE)</f>
        <v>#N/A</v>
      </c>
      <c r="O45" s="203"/>
      <c r="P45" s="180"/>
      <c r="R45" s="195" t="str">
        <f t="shared" si="1"/>
        <v>　　</v>
      </c>
    </row>
    <row r="46" spans="1:18" ht="32.25" customHeight="1" x14ac:dyDescent="0.2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26</v>
      </c>
      <c r="J46" s="53"/>
      <c r="K46" s="51" t="e">
        <f>VLOOKUP($I46,マスターデータ!$B$2:$C$15,2,FALSE)</f>
        <v>#N/A</v>
      </c>
      <c r="L46" s="326" t="s">
        <v>26</v>
      </c>
      <c r="M46" s="329"/>
      <c r="N46" s="328" t="e">
        <f>VLOOKUP($L46,マスターデータ!$B$2:$C$15,2,FALSE)</f>
        <v>#N/A</v>
      </c>
      <c r="O46" s="203"/>
      <c r="P46" s="180"/>
      <c r="R46" s="195" t="str">
        <f t="shared" si="1"/>
        <v>　　</v>
      </c>
    </row>
    <row r="47" spans="1:18" ht="32.25" customHeight="1" x14ac:dyDescent="0.2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26</v>
      </c>
      <c r="J47" s="53"/>
      <c r="K47" s="51" t="e">
        <f>VLOOKUP($I47,マスターデータ!$B$2:$C$15,2,FALSE)</f>
        <v>#N/A</v>
      </c>
      <c r="L47" s="326" t="s">
        <v>26</v>
      </c>
      <c r="M47" s="329"/>
      <c r="N47" s="328" t="e">
        <f>VLOOKUP($L47,マスターデータ!$B$2:$C$15,2,FALSE)</f>
        <v>#N/A</v>
      </c>
      <c r="O47" s="203"/>
      <c r="P47" s="180"/>
      <c r="R47" s="195" t="str">
        <f t="shared" si="1"/>
        <v>　　</v>
      </c>
    </row>
    <row r="48" spans="1:18" ht="32.25" customHeight="1" x14ac:dyDescent="0.2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26</v>
      </c>
      <c r="J48" s="53"/>
      <c r="K48" s="51" t="e">
        <f>VLOOKUP($I48,マスターデータ!$B$2:$C$15,2,FALSE)</f>
        <v>#N/A</v>
      </c>
      <c r="L48" s="326" t="s">
        <v>26</v>
      </c>
      <c r="M48" s="329"/>
      <c r="N48" s="328" t="e">
        <f>VLOOKUP($L48,マスターデータ!$B$2:$C$15,2,FALSE)</f>
        <v>#N/A</v>
      </c>
      <c r="O48" s="203"/>
      <c r="P48" s="180"/>
      <c r="R48" s="195" t="str">
        <f t="shared" si="1"/>
        <v>　　</v>
      </c>
    </row>
    <row r="49" spans="1:19" ht="32.25" customHeight="1" x14ac:dyDescent="0.2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26</v>
      </c>
      <c r="J49" s="53"/>
      <c r="K49" s="51" t="e">
        <f>VLOOKUP($I49,マスターデータ!$B$2:$C$15,2,FALSE)</f>
        <v>#N/A</v>
      </c>
      <c r="L49" s="326" t="s">
        <v>26</v>
      </c>
      <c r="M49" s="329"/>
      <c r="N49" s="328" t="e">
        <f>VLOOKUP($L49,マスターデータ!$B$2:$C$15,2,FALSE)</f>
        <v>#N/A</v>
      </c>
      <c r="O49" s="203"/>
      <c r="P49" s="180"/>
      <c r="R49" s="195" t="str">
        <f t="shared" si="1"/>
        <v>　　</v>
      </c>
    </row>
    <row r="50" spans="1:19" ht="32.25" customHeight="1" x14ac:dyDescent="0.2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26</v>
      </c>
      <c r="J50" s="53"/>
      <c r="K50" s="51" t="e">
        <f>VLOOKUP($I50,マスターデータ!$B$2:$C$15,2,FALSE)</f>
        <v>#N/A</v>
      </c>
      <c r="L50" s="326" t="s">
        <v>26</v>
      </c>
      <c r="M50" s="329"/>
      <c r="N50" s="328" t="e">
        <f>VLOOKUP($L50,マスターデータ!$B$2:$C$15,2,FALSE)</f>
        <v>#N/A</v>
      </c>
      <c r="O50" s="203"/>
      <c r="P50" s="180"/>
      <c r="R50" s="195" t="str">
        <f t="shared" si="1"/>
        <v>　　</v>
      </c>
    </row>
    <row r="51" spans="1:19" ht="32.25" customHeight="1" x14ac:dyDescent="0.2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26</v>
      </c>
      <c r="J51" s="53"/>
      <c r="K51" s="51" t="e">
        <f>VLOOKUP($I51,マスターデータ!$B$2:$C$15,2,FALSE)</f>
        <v>#N/A</v>
      </c>
      <c r="L51" s="326" t="s">
        <v>26</v>
      </c>
      <c r="M51" s="329"/>
      <c r="N51" s="328" t="e">
        <f>VLOOKUP($L51,マスターデータ!$B$2:$C$15,2,FALSE)</f>
        <v>#N/A</v>
      </c>
      <c r="O51" s="203"/>
      <c r="P51" s="180"/>
      <c r="R51" s="195" t="str">
        <f t="shared" si="1"/>
        <v>　　</v>
      </c>
    </row>
    <row r="52" spans="1:19" ht="32.25" customHeight="1" x14ac:dyDescent="0.2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26</v>
      </c>
      <c r="J52" s="53"/>
      <c r="K52" s="51" t="e">
        <f>VLOOKUP($I52,マスターデータ!$B$2:$C$15,2,FALSE)</f>
        <v>#N/A</v>
      </c>
      <c r="L52" s="326" t="s">
        <v>26</v>
      </c>
      <c r="M52" s="329"/>
      <c r="N52" s="328" t="e">
        <f>VLOOKUP($L52,マスターデータ!$B$2:$C$15,2,FALSE)</f>
        <v>#N/A</v>
      </c>
      <c r="O52" s="203"/>
      <c r="P52" s="180"/>
      <c r="R52" s="195" t="str">
        <f t="shared" si="1"/>
        <v>　　</v>
      </c>
    </row>
    <row r="53" spans="1:19" ht="32.25" customHeight="1" x14ac:dyDescent="0.2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26</v>
      </c>
      <c r="J53" s="53"/>
      <c r="K53" s="51" t="e">
        <f>VLOOKUP($I53,マスターデータ!$B$2:$C$15,2,FALSE)</f>
        <v>#N/A</v>
      </c>
      <c r="L53" s="330" t="s">
        <v>26</v>
      </c>
      <c r="M53" s="329"/>
      <c r="N53" s="328" t="e">
        <f>VLOOKUP($L53,マスターデータ!$B$2:$C$15,2,FALSE)</f>
        <v>#N/A</v>
      </c>
      <c r="O53" s="203"/>
      <c r="P53" s="180"/>
      <c r="R53" s="195" t="str">
        <f t="shared" si="1"/>
        <v>　　</v>
      </c>
    </row>
    <row r="54" spans="1:19" ht="32.25" customHeight="1" thickBot="1" x14ac:dyDescent="0.25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26</v>
      </c>
      <c r="J54" s="56"/>
      <c r="K54" s="51" t="e">
        <f>VLOOKUP($I54,マスターデータ!$B$2:$C$15,2,FALSE)</f>
        <v>#N/A</v>
      </c>
      <c r="L54" s="331" t="s">
        <v>26</v>
      </c>
      <c r="M54" s="332"/>
      <c r="N54" s="328" t="e">
        <f>VLOOKUP($L54,マスターデータ!$B$2:$C$15,2,FALSE)</f>
        <v>#N/A</v>
      </c>
      <c r="O54" s="204"/>
      <c r="P54" s="181"/>
      <c r="R54" s="195" t="str">
        <f t="shared" si="1"/>
        <v>　　</v>
      </c>
    </row>
    <row r="55" spans="1:19" ht="32.25" customHeight="1" x14ac:dyDescent="0.2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26</v>
      </c>
      <c r="J55" s="50"/>
      <c r="K55" s="51" t="e">
        <f>VLOOKUP($I55,マスターデータ!$B$2:$C$15,2,FALSE)</f>
        <v>#N/A</v>
      </c>
      <c r="L55" s="333" t="s">
        <v>26</v>
      </c>
      <c r="M55" s="329"/>
      <c r="N55" s="328" t="e">
        <f>VLOOKUP($L55,マスターデータ!$B$2:$C$15,2,FALSE)</f>
        <v>#N/A</v>
      </c>
      <c r="O55" s="205"/>
      <c r="P55" s="182"/>
      <c r="R55" s="195" t="str">
        <f t="shared" si="1"/>
        <v>　　</v>
      </c>
      <c r="S55" s="30" t="s">
        <v>27</v>
      </c>
    </row>
    <row r="56" spans="1:19" ht="32.25" customHeight="1" x14ac:dyDescent="0.2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26</v>
      </c>
      <c r="J56" s="53"/>
      <c r="K56" s="51" t="e">
        <f>VLOOKUP($I56,マスターデータ!$B$2:$C$15,2,FALSE)</f>
        <v>#N/A</v>
      </c>
      <c r="L56" s="326" t="s">
        <v>26</v>
      </c>
      <c r="M56" s="329"/>
      <c r="N56" s="328" t="e">
        <f>VLOOKUP($L56,マスターデータ!$B$2:$C$15,2,FALSE)</f>
        <v>#N/A</v>
      </c>
      <c r="O56" s="203"/>
      <c r="P56" s="180"/>
      <c r="R56" s="195" t="str">
        <f t="shared" si="1"/>
        <v>　　</v>
      </c>
      <c r="S56" s="30" t="s">
        <v>27</v>
      </c>
    </row>
    <row r="57" spans="1:19" ht="32.25" customHeight="1" x14ac:dyDescent="0.2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26</v>
      </c>
      <c r="J57" s="53"/>
      <c r="K57" s="51" t="e">
        <f>VLOOKUP($I57,マスターデータ!$B$2:$C$15,2,FALSE)</f>
        <v>#N/A</v>
      </c>
      <c r="L57" s="326" t="s">
        <v>26</v>
      </c>
      <c r="M57" s="329"/>
      <c r="N57" s="328" t="e">
        <f>VLOOKUP($L57,マスターデータ!$B$2:$C$15,2,FALSE)</f>
        <v>#N/A</v>
      </c>
      <c r="O57" s="203"/>
      <c r="P57" s="180"/>
      <c r="R57" s="195" t="str">
        <f t="shared" si="1"/>
        <v>　　</v>
      </c>
      <c r="S57" s="30" t="s">
        <v>27</v>
      </c>
    </row>
    <row r="58" spans="1:19" ht="32.25" customHeight="1" x14ac:dyDescent="0.2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26</v>
      </c>
      <c r="J58" s="53"/>
      <c r="K58" s="51" t="e">
        <f>VLOOKUP($I58,マスターデータ!$B$2:$C$15,2,FALSE)</f>
        <v>#N/A</v>
      </c>
      <c r="L58" s="326" t="s">
        <v>26</v>
      </c>
      <c r="M58" s="329"/>
      <c r="N58" s="328" t="e">
        <f>VLOOKUP($L58,マスターデータ!$B$2:$C$15,2,FALSE)</f>
        <v>#N/A</v>
      </c>
      <c r="O58" s="203"/>
      <c r="P58" s="180"/>
      <c r="R58" s="195" t="str">
        <f t="shared" si="1"/>
        <v>　　</v>
      </c>
      <c r="S58" s="30" t="s">
        <v>27</v>
      </c>
    </row>
    <row r="59" spans="1:19" ht="32.25" customHeight="1" x14ac:dyDescent="0.2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26</v>
      </c>
      <c r="J59" s="53"/>
      <c r="K59" s="51" t="e">
        <f>VLOOKUP($I59,マスターデータ!$B$2:$C$15,2,FALSE)</f>
        <v>#N/A</v>
      </c>
      <c r="L59" s="326" t="s">
        <v>26</v>
      </c>
      <c r="M59" s="329"/>
      <c r="N59" s="328" t="e">
        <f>VLOOKUP($L59,マスターデータ!$B$2:$C$15,2,FALSE)</f>
        <v>#N/A</v>
      </c>
      <c r="O59" s="203"/>
      <c r="P59" s="180"/>
      <c r="R59" s="195" t="str">
        <f t="shared" si="1"/>
        <v>　　</v>
      </c>
      <c r="S59" s="30" t="s">
        <v>27</v>
      </c>
    </row>
    <row r="60" spans="1:19" ht="32.25" customHeight="1" x14ac:dyDescent="0.2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26</v>
      </c>
      <c r="J60" s="53"/>
      <c r="K60" s="51" t="e">
        <f>VLOOKUP($I60,マスターデータ!$B$2:$C$15,2,FALSE)</f>
        <v>#N/A</v>
      </c>
      <c r="L60" s="326" t="s">
        <v>26</v>
      </c>
      <c r="M60" s="329"/>
      <c r="N60" s="328" t="e">
        <f>VLOOKUP($L60,マスターデータ!$B$2:$C$15,2,FALSE)</f>
        <v>#N/A</v>
      </c>
      <c r="O60" s="203"/>
      <c r="P60" s="180"/>
      <c r="R60" s="195" t="str">
        <f t="shared" si="1"/>
        <v>　　</v>
      </c>
      <c r="S60" s="21" t="s">
        <v>27</v>
      </c>
    </row>
    <row r="61" spans="1:19" ht="32.25" customHeight="1" x14ac:dyDescent="0.2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26</v>
      </c>
      <c r="J61" s="53"/>
      <c r="K61" s="51" t="e">
        <f>VLOOKUP($I61,マスターデータ!$B$2:$C$15,2,FALSE)</f>
        <v>#N/A</v>
      </c>
      <c r="L61" s="326" t="s">
        <v>26</v>
      </c>
      <c r="M61" s="329"/>
      <c r="N61" s="328" t="e">
        <f>VLOOKUP($L61,マスターデータ!$B$2:$C$15,2,FALSE)</f>
        <v>#N/A</v>
      </c>
      <c r="O61" s="203"/>
      <c r="P61" s="180"/>
      <c r="R61" s="195" t="str">
        <f t="shared" si="1"/>
        <v>　　</v>
      </c>
    </row>
    <row r="62" spans="1:19" ht="32.25" customHeight="1" x14ac:dyDescent="0.2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26</v>
      </c>
      <c r="J62" s="53"/>
      <c r="K62" s="51" t="e">
        <f>VLOOKUP($I62,マスターデータ!$B$2:$C$15,2,FALSE)</f>
        <v>#N/A</v>
      </c>
      <c r="L62" s="326" t="s">
        <v>26</v>
      </c>
      <c r="M62" s="329"/>
      <c r="N62" s="328" t="e">
        <f>VLOOKUP($L62,マスターデータ!$B$2:$C$15,2,FALSE)</f>
        <v>#N/A</v>
      </c>
      <c r="O62" s="203"/>
      <c r="P62" s="180"/>
      <c r="R62" s="195" t="str">
        <f t="shared" si="1"/>
        <v>　　</v>
      </c>
    </row>
    <row r="63" spans="1:19" ht="32.25" customHeight="1" x14ac:dyDescent="0.2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26</v>
      </c>
      <c r="J63" s="53"/>
      <c r="K63" s="51" t="e">
        <f>VLOOKUP($I63,マスターデータ!$B$2:$C$15,2,FALSE)</f>
        <v>#N/A</v>
      </c>
      <c r="L63" s="326" t="s">
        <v>26</v>
      </c>
      <c r="M63" s="329"/>
      <c r="N63" s="328" t="e">
        <f>VLOOKUP($L63,マスターデータ!$B$2:$C$15,2,FALSE)</f>
        <v>#N/A</v>
      </c>
      <c r="O63" s="203"/>
      <c r="P63" s="180"/>
      <c r="R63" s="195" t="str">
        <f t="shared" si="1"/>
        <v>　　</v>
      </c>
    </row>
    <row r="64" spans="1:19" ht="32.25" customHeight="1" x14ac:dyDescent="0.2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26</v>
      </c>
      <c r="J64" s="53"/>
      <c r="K64" s="51" t="e">
        <f>VLOOKUP($I64,マスターデータ!$B$2:$C$15,2,FALSE)</f>
        <v>#N/A</v>
      </c>
      <c r="L64" s="326" t="s">
        <v>26</v>
      </c>
      <c r="M64" s="329"/>
      <c r="N64" s="328" t="e">
        <f>VLOOKUP($L64,マスターデータ!$B$2:$C$15,2,FALSE)</f>
        <v>#N/A</v>
      </c>
      <c r="O64" s="203"/>
      <c r="P64" s="180"/>
      <c r="R64" s="195" t="str">
        <f t="shared" si="1"/>
        <v>　　</v>
      </c>
    </row>
    <row r="65" spans="1:18" ht="32.25" customHeight="1" x14ac:dyDescent="0.2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26</v>
      </c>
      <c r="J65" s="53"/>
      <c r="K65" s="51" t="e">
        <f>VLOOKUP($I65,マスターデータ!$B$2:$C$15,2,FALSE)</f>
        <v>#N/A</v>
      </c>
      <c r="L65" s="326" t="s">
        <v>26</v>
      </c>
      <c r="M65" s="329"/>
      <c r="N65" s="328" t="e">
        <f>VLOOKUP($L65,マスターデータ!$B$2:$C$15,2,FALSE)</f>
        <v>#N/A</v>
      </c>
      <c r="O65" s="203"/>
      <c r="P65" s="180"/>
      <c r="R65" s="195" t="str">
        <f t="shared" si="1"/>
        <v>　　</v>
      </c>
    </row>
    <row r="66" spans="1:18" ht="32.25" customHeight="1" x14ac:dyDescent="0.2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26</v>
      </c>
      <c r="J66" s="53"/>
      <c r="K66" s="51" t="e">
        <f>VLOOKUP($I66,マスターデータ!$B$2:$C$15,2,FALSE)</f>
        <v>#N/A</v>
      </c>
      <c r="L66" s="326" t="s">
        <v>26</v>
      </c>
      <c r="M66" s="329"/>
      <c r="N66" s="328" t="e">
        <f>VLOOKUP($L66,マスターデータ!$B$2:$C$15,2,FALSE)</f>
        <v>#N/A</v>
      </c>
      <c r="O66" s="203"/>
      <c r="P66" s="180"/>
      <c r="R66" s="195" t="str">
        <f t="shared" si="1"/>
        <v>　　</v>
      </c>
    </row>
    <row r="67" spans="1:18" ht="32.25" customHeight="1" x14ac:dyDescent="0.2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26</v>
      </c>
      <c r="J67" s="53"/>
      <c r="K67" s="51" t="e">
        <f>VLOOKUP($I67,マスターデータ!$B$2:$C$15,2,FALSE)</f>
        <v>#N/A</v>
      </c>
      <c r="L67" s="326" t="s">
        <v>26</v>
      </c>
      <c r="M67" s="329"/>
      <c r="N67" s="328" t="e">
        <f>VLOOKUP($L67,マスターデータ!$B$2:$C$15,2,FALSE)</f>
        <v>#N/A</v>
      </c>
      <c r="O67" s="203"/>
      <c r="P67" s="180"/>
      <c r="R67" s="195" t="str">
        <f t="shared" si="1"/>
        <v>　　</v>
      </c>
    </row>
    <row r="68" spans="1:18" ht="32.25" customHeight="1" x14ac:dyDescent="0.2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26</v>
      </c>
      <c r="J68" s="53"/>
      <c r="K68" s="51" t="e">
        <f>VLOOKUP($I68,マスターデータ!$B$2:$C$15,2,FALSE)</f>
        <v>#N/A</v>
      </c>
      <c r="L68" s="326" t="s">
        <v>26</v>
      </c>
      <c r="M68" s="329"/>
      <c r="N68" s="328" t="e">
        <f>VLOOKUP($L68,マスターデータ!$B$2:$C$15,2,FALSE)</f>
        <v>#N/A</v>
      </c>
      <c r="O68" s="203"/>
      <c r="P68" s="180"/>
      <c r="R68" s="195" t="str">
        <f t="shared" si="1"/>
        <v>　　</v>
      </c>
    </row>
    <row r="69" spans="1:18" ht="32.25" customHeight="1" x14ac:dyDescent="0.2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26</v>
      </c>
      <c r="J69" s="53"/>
      <c r="K69" s="51" t="e">
        <f>VLOOKUP($I69,マスターデータ!$B$2:$C$15,2,FALSE)</f>
        <v>#N/A</v>
      </c>
      <c r="L69" s="326" t="s">
        <v>26</v>
      </c>
      <c r="M69" s="329"/>
      <c r="N69" s="328" t="e">
        <f>VLOOKUP($L69,マスターデータ!$B$2:$C$15,2,FALSE)</f>
        <v>#N/A</v>
      </c>
      <c r="O69" s="203"/>
      <c r="P69" s="180"/>
      <c r="R69" s="195" t="str">
        <f t="shared" si="1"/>
        <v>　　</v>
      </c>
    </row>
    <row r="70" spans="1:18" ht="32.25" customHeight="1" x14ac:dyDescent="0.2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26</v>
      </c>
      <c r="J70" s="53"/>
      <c r="K70" s="51" t="e">
        <f>VLOOKUP($I70,マスターデータ!$B$2:$C$15,2,FALSE)</f>
        <v>#N/A</v>
      </c>
      <c r="L70" s="326" t="s">
        <v>26</v>
      </c>
      <c r="M70" s="329"/>
      <c r="N70" s="328" t="e">
        <f>VLOOKUP($L70,マスターデータ!$B$2:$C$15,2,FALSE)</f>
        <v>#N/A</v>
      </c>
      <c r="O70" s="203"/>
      <c r="P70" s="180"/>
      <c r="R70" s="195" t="str">
        <f t="shared" si="1"/>
        <v>　　</v>
      </c>
    </row>
    <row r="71" spans="1:18" ht="32.25" customHeight="1" x14ac:dyDescent="0.2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26</v>
      </c>
      <c r="J71" s="53"/>
      <c r="K71" s="51" t="e">
        <f>VLOOKUP($I71,マスターデータ!$B$2:$C$15,2,FALSE)</f>
        <v>#N/A</v>
      </c>
      <c r="L71" s="326" t="s">
        <v>26</v>
      </c>
      <c r="M71" s="329"/>
      <c r="N71" s="328" t="e">
        <f>VLOOKUP($L71,マスターデータ!$B$2:$C$15,2,FALSE)</f>
        <v>#N/A</v>
      </c>
      <c r="O71" s="203"/>
      <c r="P71" s="180"/>
      <c r="R71" s="195" t="str">
        <f t="shared" si="1"/>
        <v>　　</v>
      </c>
    </row>
    <row r="72" spans="1:18" ht="32.25" customHeight="1" x14ac:dyDescent="0.2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26</v>
      </c>
      <c r="J72" s="53"/>
      <c r="K72" s="51" t="e">
        <f>VLOOKUP($I72,マスターデータ!$B$2:$C$15,2,FALSE)</f>
        <v>#N/A</v>
      </c>
      <c r="L72" s="326" t="s">
        <v>26</v>
      </c>
      <c r="M72" s="329"/>
      <c r="N72" s="328" t="e">
        <f>VLOOKUP($L72,マスターデータ!$B$2:$C$15,2,FALSE)</f>
        <v>#N/A</v>
      </c>
      <c r="O72" s="203"/>
      <c r="P72" s="180"/>
      <c r="R72" s="195" t="str">
        <f t="shared" si="1"/>
        <v>　　</v>
      </c>
    </row>
    <row r="73" spans="1:18" ht="32.25" customHeight="1" x14ac:dyDescent="0.2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26</v>
      </c>
      <c r="J73" s="53"/>
      <c r="K73" s="51" t="e">
        <f>VLOOKUP($I73,マスターデータ!$B$2:$C$15,2,FALSE)</f>
        <v>#N/A</v>
      </c>
      <c r="L73" s="326" t="s">
        <v>26</v>
      </c>
      <c r="M73" s="329"/>
      <c r="N73" s="328" t="e">
        <f>VLOOKUP($L73,マスターデータ!$B$2:$C$15,2,FALSE)</f>
        <v>#N/A</v>
      </c>
      <c r="O73" s="203"/>
      <c r="P73" s="180"/>
      <c r="R73" s="195" t="str">
        <f t="shared" si="1"/>
        <v>　　</v>
      </c>
    </row>
    <row r="74" spans="1:18" ht="32.25" customHeight="1" x14ac:dyDescent="0.2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26</v>
      </c>
      <c r="J74" s="53"/>
      <c r="K74" s="51" t="e">
        <f>VLOOKUP($I74,マスターデータ!$B$2:$C$15,2,FALSE)</f>
        <v>#N/A</v>
      </c>
      <c r="L74" s="326" t="s">
        <v>26</v>
      </c>
      <c r="M74" s="329"/>
      <c r="N74" s="328" t="e">
        <f>VLOOKUP($L74,マスターデータ!$B$2:$C$15,2,FALSE)</f>
        <v>#N/A</v>
      </c>
      <c r="O74" s="203"/>
      <c r="P74" s="180"/>
      <c r="R74" s="195" t="str">
        <f t="shared" si="1"/>
        <v>　　</v>
      </c>
    </row>
    <row r="75" spans="1:18" ht="32.25" customHeight="1" x14ac:dyDescent="0.2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VLOOKUP($I75,マスターデータ!$B$2:$C$15,2,FALSE)</f>
        <v>#N/A</v>
      </c>
      <c r="L75" s="326" t="s">
        <v>26</v>
      </c>
      <c r="M75" s="329"/>
      <c r="N75" s="328" t="e">
        <f>VLOOKUP($L75,マスターデータ!$B$2:$C$15,2,FALSE)</f>
        <v>#N/A</v>
      </c>
      <c r="O75" s="203"/>
      <c r="P75" s="180"/>
      <c r="R75" s="195" t="str">
        <f t="shared" si="1"/>
        <v>　　</v>
      </c>
    </row>
    <row r="76" spans="1:18" ht="32.25" customHeight="1" x14ac:dyDescent="0.2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26</v>
      </c>
      <c r="J76" s="53"/>
      <c r="K76" s="51" t="e">
        <f>VLOOKUP($I76,マスターデータ!$B$2:$C$15,2,FALSE)</f>
        <v>#N/A</v>
      </c>
      <c r="L76" s="326" t="s">
        <v>26</v>
      </c>
      <c r="M76" s="329"/>
      <c r="N76" s="328" t="e">
        <f>VLOOKUP($L76,マスターデータ!$B$2:$C$15,2,FALSE)</f>
        <v>#N/A</v>
      </c>
      <c r="O76" s="203"/>
      <c r="P76" s="180"/>
      <c r="R76" s="195" t="str">
        <f t="shared" si="1"/>
        <v>　　</v>
      </c>
    </row>
    <row r="77" spans="1:18" ht="32.25" customHeight="1" x14ac:dyDescent="0.2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26</v>
      </c>
      <c r="J77" s="53"/>
      <c r="K77" s="51" t="e">
        <f>VLOOKUP($I77,マスターデータ!$B$2:$C$15,2,FALSE)</f>
        <v>#N/A</v>
      </c>
      <c r="L77" s="326" t="s">
        <v>26</v>
      </c>
      <c r="M77" s="329"/>
      <c r="N77" s="328" t="e">
        <f>VLOOKUP($L77,マスターデータ!$B$2:$C$15,2,FALSE)</f>
        <v>#N/A</v>
      </c>
      <c r="O77" s="203"/>
      <c r="P77" s="180"/>
      <c r="R77" s="195" t="str">
        <f t="shared" si="1"/>
        <v>　　</v>
      </c>
    </row>
    <row r="78" spans="1:18" ht="32.25" customHeight="1" x14ac:dyDescent="0.2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26</v>
      </c>
      <c r="J78" s="53"/>
      <c r="K78" s="51" t="e">
        <f>VLOOKUP($I78,マスターデータ!$B$2:$C$15,2,FALSE)</f>
        <v>#N/A</v>
      </c>
      <c r="L78" s="326" t="s">
        <v>26</v>
      </c>
      <c r="M78" s="329"/>
      <c r="N78" s="328" t="e">
        <f>VLOOKUP($L78,マスターデータ!$B$2:$C$15,2,FALSE)</f>
        <v>#N/A</v>
      </c>
      <c r="O78" s="203"/>
      <c r="P78" s="180"/>
      <c r="R78" s="195" t="str">
        <f t="shared" si="1"/>
        <v>　　</v>
      </c>
    </row>
    <row r="79" spans="1:18" ht="32.25" customHeight="1" x14ac:dyDescent="0.2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26</v>
      </c>
      <c r="J79" s="53"/>
      <c r="K79" s="51" t="e">
        <f>VLOOKUP($I79,マスターデータ!$B$2:$C$15,2,FALSE)</f>
        <v>#N/A</v>
      </c>
      <c r="L79" s="326" t="s">
        <v>26</v>
      </c>
      <c r="M79" s="329"/>
      <c r="N79" s="328" t="e">
        <f>VLOOKUP($L79,マスターデータ!$B$2:$C$15,2,FALSE)</f>
        <v>#N/A</v>
      </c>
      <c r="O79" s="203"/>
      <c r="P79" s="180"/>
      <c r="R79" s="195" t="str">
        <f t="shared" si="1"/>
        <v>　　</v>
      </c>
    </row>
    <row r="80" spans="1:18" ht="32.25" customHeight="1" x14ac:dyDescent="0.2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26</v>
      </c>
      <c r="J80" s="53"/>
      <c r="K80" s="51" t="e">
        <f>VLOOKUP($I80,マスターデータ!$B$2:$C$15,2,FALSE)</f>
        <v>#N/A</v>
      </c>
      <c r="L80" s="326" t="s">
        <v>26</v>
      </c>
      <c r="M80" s="329"/>
      <c r="N80" s="328" t="e">
        <f>VLOOKUP($L80,マスターデータ!$B$2:$C$15,2,FALSE)</f>
        <v>#N/A</v>
      </c>
      <c r="O80" s="203"/>
      <c r="P80" s="180"/>
      <c r="R80" s="195" t="str">
        <f t="shared" si="1"/>
        <v>　　</v>
      </c>
    </row>
    <row r="81" spans="1:18" ht="32.25" customHeight="1" x14ac:dyDescent="0.2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26</v>
      </c>
      <c r="J81" s="53"/>
      <c r="K81" s="51" t="e">
        <f>VLOOKUP($I81,マスターデータ!$B$2:$C$15,2,FALSE)</f>
        <v>#N/A</v>
      </c>
      <c r="L81" s="326" t="s">
        <v>26</v>
      </c>
      <c r="M81" s="329"/>
      <c r="N81" s="328" t="e">
        <f>VLOOKUP($L81,マスターデータ!$B$2:$C$15,2,FALSE)</f>
        <v>#N/A</v>
      </c>
      <c r="O81" s="203"/>
      <c r="P81" s="180"/>
      <c r="R81" s="195" t="str">
        <f t="shared" si="1"/>
        <v>　　</v>
      </c>
    </row>
    <row r="82" spans="1:18" ht="32.25" customHeight="1" x14ac:dyDescent="0.2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26</v>
      </c>
      <c r="J82" s="53"/>
      <c r="K82" s="51" t="e">
        <f>VLOOKUP($I82,マスターデータ!$B$2:$C$15,2,FALSE)</f>
        <v>#N/A</v>
      </c>
      <c r="L82" s="326" t="s">
        <v>26</v>
      </c>
      <c r="M82" s="329"/>
      <c r="N82" s="328" t="e">
        <f>VLOOKUP($L82,マスターデータ!$B$2:$C$15,2,FALSE)</f>
        <v>#N/A</v>
      </c>
      <c r="O82" s="203"/>
      <c r="P82" s="180"/>
      <c r="R82" s="195" t="str">
        <f t="shared" si="1"/>
        <v>　　</v>
      </c>
    </row>
    <row r="83" spans="1:18" ht="32.25" customHeight="1" x14ac:dyDescent="0.2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26</v>
      </c>
      <c r="J83" s="53"/>
      <c r="K83" s="51" t="e">
        <f>VLOOKUP($I83,マスターデータ!$B$2:$C$15,2,FALSE)</f>
        <v>#N/A</v>
      </c>
      <c r="L83" s="330" t="s">
        <v>26</v>
      </c>
      <c r="M83" s="329"/>
      <c r="N83" s="328" t="e">
        <f>VLOOKUP($L83,マスターデータ!$B$2:$C$15,2,FALSE)</f>
        <v>#N/A</v>
      </c>
      <c r="O83" s="203"/>
      <c r="P83" s="180"/>
      <c r="R83" s="195" t="str">
        <f t="shared" si="1"/>
        <v>　　</v>
      </c>
    </row>
    <row r="84" spans="1:18" ht="32.25" customHeight="1" thickBot="1" x14ac:dyDescent="0.25">
      <c r="A84" s="37">
        <v>60</v>
      </c>
      <c r="B84" s="85">
        <f t="shared" si="0"/>
        <v>0</v>
      </c>
      <c r="C84" s="54"/>
      <c r="D84" s="200"/>
      <c r="E84" s="39"/>
      <c r="F84" s="40"/>
      <c r="G84" s="39"/>
      <c r="H84" s="55"/>
      <c r="I84" s="41" t="s">
        <v>26</v>
      </c>
      <c r="J84" s="56"/>
      <c r="K84" s="57" t="e">
        <f>VLOOKUP($I84,マスターデータ!$B$2:$C$15,2,FALSE)</f>
        <v>#N/A</v>
      </c>
      <c r="L84" s="331" t="s">
        <v>26</v>
      </c>
      <c r="M84" s="332"/>
      <c r="N84" s="334" t="e">
        <f>VLOOKUP($L84,マスターデータ!$B$2:$C$15,2,FALSE)</f>
        <v>#N/A</v>
      </c>
      <c r="O84" s="204"/>
      <c r="P84" s="181"/>
      <c r="R84" s="195" t="str">
        <f t="shared" si="1"/>
        <v>　　</v>
      </c>
    </row>
    <row r="85" spans="1:18" ht="20.25" customHeight="1" x14ac:dyDescent="0.2">
      <c r="F85" s="22"/>
      <c r="G85" s="22"/>
      <c r="H85" s="42"/>
      <c r="I85" s="42"/>
      <c r="J85" s="25"/>
      <c r="K85" s="43"/>
      <c r="L85" s="43" t="s">
        <v>28</v>
      </c>
      <c r="M85" s="43"/>
      <c r="N85" s="43"/>
      <c r="O85" s="43"/>
      <c r="P85" s="22"/>
    </row>
  </sheetData>
  <sheetProtection algorithmName="SHA-512" hashValue="A/us+zYSyWvvAJhxuhRVMN55kksld7rxhvuX6J4izZkSpLRHc4a5A+S1ZmwOEzLqH6oio9MpBWm4XTUw/3JdcA==" saltValue="I4UxRF+VK+iTQfqitZuB/g==" spinCount="100000" sheet="1" selectLockedCells="1"/>
  <mergeCells count="21"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H19:K19"/>
    <mergeCell ref="D9:F9"/>
    <mergeCell ref="L9:N10"/>
    <mergeCell ref="C13:J13"/>
    <mergeCell ref="A1:P1"/>
    <mergeCell ref="M3:P3"/>
    <mergeCell ref="K9:K10"/>
    <mergeCell ref="D10:F10"/>
    <mergeCell ref="H10:I10"/>
    <mergeCell ref="H9:I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0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I25" sqref="I25"/>
    </sheetView>
  </sheetViews>
  <sheetFormatPr defaultColWidth="9.1796875" defaultRowHeight="12.5" x14ac:dyDescent="0.2"/>
  <cols>
    <col min="1" max="1" width="3.54296875" style="3" customWidth="1"/>
    <col min="2" max="2" width="14.453125" style="3" customWidth="1"/>
    <col min="3" max="3" width="15.81640625" style="3" customWidth="1"/>
    <col min="4" max="5" width="12.81640625" style="3" customWidth="1"/>
    <col min="6" max="7" width="12.81640625" style="2" customWidth="1"/>
    <col min="8" max="8" width="9.26953125" style="2" customWidth="1"/>
    <col min="9" max="9" width="14.26953125" style="2" customWidth="1"/>
    <col min="10" max="10" width="11.453125" style="2" customWidth="1"/>
    <col min="11" max="12" width="14.26953125" style="2" customWidth="1"/>
    <col min="13" max="13" width="11.453125" style="2" customWidth="1"/>
    <col min="14" max="14" width="14.26953125" style="2" customWidth="1"/>
    <col min="15" max="15" width="9.1796875" style="2" customWidth="1"/>
    <col min="16" max="16" width="11.7265625" style="13" customWidth="1"/>
    <col min="17" max="17" width="4.26953125" style="2" customWidth="1"/>
    <col min="18" max="18" width="15.26953125" style="21" hidden="1" customWidth="1"/>
    <col min="19" max="19" width="9.1796875" style="2" customWidth="1"/>
    <col min="20" max="16384" width="9.1796875" style="2"/>
  </cols>
  <sheetData>
    <row r="1" spans="1:22" ht="30" hidden="1" customHeight="1" x14ac:dyDescent="0.2">
      <c r="A1" s="300" t="s">
        <v>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1"/>
    </row>
    <row r="2" spans="1:22" ht="5.5" customHeight="1" x14ac:dyDescent="0.2">
      <c r="A2" s="128"/>
      <c r="B2" s="128"/>
      <c r="C2" s="128"/>
      <c r="D2" s="128"/>
      <c r="E2" s="128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22" ht="20.25" customHeight="1" x14ac:dyDescent="0.2">
      <c r="A3" s="128"/>
      <c r="B3" s="128"/>
      <c r="C3" s="128"/>
      <c r="D3" s="128"/>
      <c r="E3" s="128"/>
      <c r="F3" s="129"/>
      <c r="G3" s="129"/>
      <c r="H3" s="129"/>
      <c r="I3" s="129"/>
      <c r="J3" s="129"/>
      <c r="K3" s="129"/>
      <c r="L3" s="129"/>
      <c r="M3" s="304" t="s">
        <v>153</v>
      </c>
      <c r="N3" s="305"/>
      <c r="O3" s="305"/>
      <c r="P3" s="305"/>
    </row>
    <row r="4" spans="1:22" ht="25.5" customHeight="1" x14ac:dyDescent="0.2">
      <c r="A4" s="128"/>
      <c r="B4" s="131"/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29"/>
      <c r="N4" s="129"/>
      <c r="O4" s="129"/>
      <c r="P4" s="130"/>
    </row>
    <row r="5" spans="1:22" ht="24" customHeight="1" x14ac:dyDescent="0.2">
      <c r="A5" s="128"/>
      <c r="B5" s="132" t="s">
        <v>20</v>
      </c>
      <c r="C5" s="132"/>
      <c r="D5" s="128"/>
      <c r="E5" s="128"/>
      <c r="F5" s="128"/>
      <c r="G5" s="128"/>
      <c r="H5" s="129"/>
      <c r="I5" s="129"/>
      <c r="J5" s="133"/>
      <c r="K5" s="133"/>
      <c r="L5" s="129"/>
      <c r="M5" s="129"/>
      <c r="N5" s="129"/>
      <c r="O5" s="129"/>
      <c r="P5" s="130"/>
    </row>
    <row r="6" spans="1:22" ht="17.25" customHeight="1" x14ac:dyDescent="0.2">
      <c r="A6" s="128"/>
      <c r="B6" s="132"/>
      <c r="C6" s="132"/>
      <c r="D6" s="128"/>
      <c r="E6" s="128"/>
      <c r="F6" s="128"/>
      <c r="G6" s="128"/>
      <c r="H6" s="129"/>
      <c r="I6" s="129"/>
      <c r="J6" s="133"/>
      <c r="K6" s="133"/>
      <c r="L6" s="129"/>
      <c r="M6" s="129"/>
      <c r="N6" s="129"/>
      <c r="O6" s="129"/>
      <c r="P6" s="130"/>
    </row>
    <row r="7" spans="1:22" ht="28.5" customHeight="1" x14ac:dyDescent="0.2">
      <c r="A7" s="128"/>
      <c r="B7" s="134" t="s">
        <v>7</v>
      </c>
      <c r="C7" s="134"/>
      <c r="D7" s="135" t="s">
        <v>27</v>
      </c>
      <c r="E7" s="301" t="str">
        <f>マスターデータ!$F$2</f>
        <v>2025えひめ陸上カーニバル（小学生の部）　</v>
      </c>
      <c r="F7" s="301"/>
      <c r="G7" s="301"/>
      <c r="H7" s="301"/>
      <c r="I7" s="301"/>
      <c r="J7" s="301"/>
      <c r="K7" s="301"/>
      <c r="L7" s="301"/>
      <c r="M7" s="301"/>
      <c r="N7" s="136"/>
      <c r="O7" s="129"/>
      <c r="P7" s="137"/>
    </row>
    <row r="8" spans="1:22" ht="5.5" customHeight="1" thickBot="1" x14ac:dyDescent="0.25">
      <c r="A8" s="128"/>
      <c r="B8" s="128"/>
      <c r="C8" s="128"/>
      <c r="D8" s="133"/>
      <c r="E8" s="133"/>
      <c r="F8" s="138"/>
      <c r="G8" s="138"/>
      <c r="H8" s="138"/>
      <c r="I8" s="138"/>
      <c r="J8" s="133"/>
      <c r="K8" s="129"/>
      <c r="L8" s="129"/>
      <c r="M8" s="139"/>
      <c r="N8" s="139"/>
      <c r="O8" s="129"/>
      <c r="P8" s="130"/>
    </row>
    <row r="9" spans="1:22" s="21" customFormat="1" ht="20.25" customHeight="1" thickBot="1" x14ac:dyDescent="0.25">
      <c r="A9" s="87"/>
      <c r="B9" s="140"/>
      <c r="C9" s="244" t="s">
        <v>112</v>
      </c>
      <c r="D9" s="281"/>
      <c r="E9" s="288"/>
      <c r="F9" s="289"/>
      <c r="G9" s="247" t="s">
        <v>138</v>
      </c>
      <c r="H9" s="262"/>
      <c r="I9" s="263"/>
      <c r="J9" s="250" t="s">
        <v>140</v>
      </c>
      <c r="K9" s="302" t="s">
        <v>8</v>
      </c>
      <c r="L9" s="256"/>
      <c r="M9" s="257"/>
      <c r="N9" s="347"/>
      <c r="O9" s="88"/>
      <c r="P9" s="141"/>
      <c r="R9" s="22" t="s">
        <v>139</v>
      </c>
    </row>
    <row r="10" spans="1:22" s="21" customFormat="1" ht="43.5" customHeight="1" thickBot="1" x14ac:dyDescent="0.25">
      <c r="A10" s="87"/>
      <c r="B10" s="142" t="s">
        <v>9</v>
      </c>
      <c r="C10" s="245" t="s">
        <v>136</v>
      </c>
      <c r="D10" s="262"/>
      <c r="E10" s="263"/>
      <c r="F10" s="264"/>
      <c r="G10" s="246" t="s">
        <v>137</v>
      </c>
      <c r="H10" s="262"/>
      <c r="I10" s="263"/>
      <c r="J10" s="249" t="str">
        <f>IF($R$10=0,"",IF($R$10&lt;=14,"〇","×"))</f>
        <v/>
      </c>
      <c r="K10" s="303"/>
      <c r="L10" s="258"/>
      <c r="M10" s="259"/>
      <c r="N10" s="277"/>
      <c r="O10" s="98"/>
      <c r="P10" s="143"/>
      <c r="Q10" s="23"/>
      <c r="R10" s="248">
        <f>LENB(H10)</f>
        <v>0</v>
      </c>
    </row>
    <row r="11" spans="1:22" ht="24.75" customHeight="1" x14ac:dyDescent="0.2">
      <c r="A11" s="128"/>
      <c r="B11" s="144" t="s">
        <v>10</v>
      </c>
      <c r="C11" s="99" t="s">
        <v>16</v>
      </c>
      <c r="D11" s="278"/>
      <c r="E11" s="279"/>
      <c r="F11" s="280"/>
      <c r="G11" s="280"/>
      <c r="H11" s="280"/>
      <c r="I11" s="280"/>
      <c r="J11" s="280"/>
      <c r="K11" s="99" t="s">
        <v>15</v>
      </c>
      <c r="L11" s="281"/>
      <c r="M11" s="278"/>
      <c r="N11" s="279"/>
      <c r="O11" s="145"/>
      <c r="P11" s="146"/>
      <c r="Q11" s="4"/>
    </row>
    <row r="12" spans="1:22" ht="26.25" customHeight="1" x14ac:dyDescent="0.2">
      <c r="A12" s="128"/>
      <c r="B12" s="64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77"/>
      <c r="O12" s="145"/>
      <c r="P12" s="147"/>
      <c r="Q12" s="5"/>
    </row>
    <row r="13" spans="1:22" ht="34" customHeight="1" x14ac:dyDescent="0.2">
      <c r="A13" s="128"/>
      <c r="B13" s="142" t="s">
        <v>14</v>
      </c>
      <c r="C13" s="282"/>
      <c r="D13" s="283"/>
      <c r="E13" s="283"/>
      <c r="F13" s="283"/>
      <c r="G13" s="283"/>
      <c r="H13" s="283"/>
      <c r="I13" s="283"/>
      <c r="J13" s="348"/>
      <c r="K13" s="97" t="s">
        <v>12</v>
      </c>
      <c r="L13" s="262"/>
      <c r="M13" s="263"/>
      <c r="N13" s="264"/>
      <c r="O13" s="145"/>
      <c r="P13" s="148"/>
    </row>
    <row r="14" spans="1:22" ht="7.5" customHeight="1" x14ac:dyDescent="0.2">
      <c r="A14" s="128"/>
      <c r="B14" s="128"/>
      <c r="C14" s="128"/>
      <c r="D14" s="129"/>
      <c r="E14" s="129"/>
      <c r="F14" s="149"/>
      <c r="G14" s="149"/>
      <c r="H14" s="149"/>
      <c r="I14" s="149"/>
      <c r="J14" s="149"/>
      <c r="K14" s="128"/>
      <c r="L14" s="128"/>
      <c r="M14" s="128"/>
      <c r="N14" s="128"/>
      <c r="O14" s="129"/>
      <c r="P14" s="150"/>
    </row>
    <row r="15" spans="1:22" s="4" customFormat="1" ht="21.75" customHeight="1" thickBot="1" x14ac:dyDescent="0.25">
      <c r="A15" s="134"/>
      <c r="B15" s="134"/>
      <c r="C15" s="134"/>
      <c r="D15" s="132"/>
      <c r="E15" s="132"/>
      <c r="F15" s="308" t="s">
        <v>45</v>
      </c>
      <c r="G15" s="202"/>
      <c r="H15" s="296" t="s">
        <v>65</v>
      </c>
      <c r="I15" s="297"/>
      <c r="J15" s="298"/>
      <c r="K15" s="299"/>
      <c r="L15" s="132"/>
      <c r="M15" s="132"/>
      <c r="N15" s="151"/>
      <c r="O15" s="132"/>
      <c r="P15" s="152"/>
      <c r="R15" s="23"/>
    </row>
    <row r="16" spans="1:22" s="4" customFormat="1" ht="30" customHeight="1" thickBot="1" x14ac:dyDescent="0.25">
      <c r="A16" s="134"/>
      <c r="B16" s="134"/>
      <c r="C16" s="134"/>
      <c r="D16" s="132"/>
      <c r="E16" s="132"/>
      <c r="F16" s="309"/>
      <c r="G16" s="153" t="s">
        <v>66</v>
      </c>
      <c r="H16" s="211" t="s">
        <v>155</v>
      </c>
      <c r="I16" s="220">
        <f>COUNTA($D$25:$D$84)</f>
        <v>0</v>
      </c>
      <c r="J16" s="226" t="s">
        <v>74</v>
      </c>
      <c r="K16" s="219" t="str">
        <f>($I$16*800)&amp;"円"</f>
        <v>0円</v>
      </c>
      <c r="L16" s="132"/>
      <c r="M16" s="132"/>
      <c r="N16" s="151"/>
      <c r="O16" s="132"/>
      <c r="P16" s="152"/>
      <c r="R16" s="23"/>
      <c r="S16" s="290" t="s">
        <v>27</v>
      </c>
      <c r="T16" s="290"/>
      <c r="U16" s="290"/>
      <c r="V16" s="290"/>
    </row>
    <row r="17" spans="1:22" s="4" customFormat="1" ht="30" customHeight="1" thickBot="1" x14ac:dyDescent="0.25">
      <c r="A17" s="134"/>
      <c r="B17" s="134"/>
      <c r="C17" s="134"/>
      <c r="D17" s="132"/>
      <c r="E17" s="132"/>
      <c r="F17" s="309"/>
      <c r="G17" s="153" t="s">
        <v>69</v>
      </c>
      <c r="H17" s="225" t="s">
        <v>156</v>
      </c>
      <c r="I17" s="241">
        <f>COUNTA(リレー一覧!$C$21:$C$27)+COUNTA(リレー一覧!$C$29:$C$35)</f>
        <v>0</v>
      </c>
      <c r="J17" s="228" t="s">
        <v>75</v>
      </c>
      <c r="K17" s="229" t="str">
        <f>($I$17*1200)&amp;"円"</f>
        <v>0円</v>
      </c>
      <c r="L17" s="132"/>
      <c r="M17" s="132"/>
      <c r="N17" s="151"/>
      <c r="O17" s="132"/>
      <c r="P17" s="152"/>
      <c r="R17" s="23"/>
      <c r="S17" s="7"/>
      <c r="T17" s="7"/>
      <c r="U17" s="7"/>
      <c r="V17" s="7"/>
    </row>
    <row r="18" spans="1:22" s="4" customFormat="1" ht="30" customHeight="1" thickBot="1" x14ac:dyDescent="0.25">
      <c r="A18" s="134"/>
      <c r="B18" s="134"/>
      <c r="C18" s="134"/>
      <c r="D18" s="132"/>
      <c r="E18" s="132"/>
      <c r="F18" s="309"/>
      <c r="G18" s="153" t="s">
        <v>71</v>
      </c>
      <c r="H18" s="215" t="s">
        <v>72</v>
      </c>
      <c r="I18" s="243"/>
      <c r="J18" s="227" t="s">
        <v>73</v>
      </c>
      <c r="K18" s="218" t="str">
        <f>($I$18*300)&amp;"円"</f>
        <v>0円</v>
      </c>
      <c r="L18" s="132"/>
      <c r="M18" s="132"/>
      <c r="N18" s="151"/>
      <c r="O18" s="132"/>
      <c r="P18" s="152"/>
      <c r="R18" s="23"/>
      <c r="S18" s="7"/>
      <c r="T18" s="7"/>
      <c r="U18" s="7"/>
      <c r="V18" s="7"/>
    </row>
    <row r="19" spans="1:22" s="4" customFormat="1" ht="30" customHeight="1" x14ac:dyDescent="0.2">
      <c r="A19" s="134"/>
      <c r="B19" s="134"/>
      <c r="C19" s="134"/>
      <c r="D19" s="132"/>
      <c r="E19" s="132"/>
      <c r="F19" s="310"/>
      <c r="G19" s="153" t="s">
        <v>67</v>
      </c>
      <c r="H19" s="291" t="str">
        <f>(500*$I$16)+(300*$I$18)+(1000*$I$17)&amp;"円"</f>
        <v>0円</v>
      </c>
      <c r="I19" s="292"/>
      <c r="J19" s="293"/>
      <c r="K19" s="294"/>
      <c r="L19" s="132"/>
      <c r="M19" s="132"/>
      <c r="N19" s="151"/>
      <c r="O19" s="132"/>
      <c r="P19" s="152"/>
      <c r="R19" s="23"/>
      <c r="S19" s="7"/>
      <c r="T19" s="7"/>
      <c r="U19" s="7"/>
      <c r="V19" s="7"/>
    </row>
    <row r="20" spans="1:22" s="4" customFormat="1" ht="12.75" customHeight="1" x14ac:dyDescent="0.2">
      <c r="A20" s="134"/>
      <c r="B20" s="134"/>
      <c r="C20" s="134"/>
      <c r="D20" s="134"/>
      <c r="E20" s="134"/>
      <c r="F20" s="154"/>
      <c r="G20" s="155"/>
      <c r="H20" s="155"/>
      <c r="I20" s="155"/>
      <c r="J20" s="155"/>
      <c r="K20" s="155"/>
      <c r="L20" s="151"/>
      <c r="M20" s="151"/>
      <c r="N20" s="156"/>
      <c r="O20" s="132"/>
      <c r="P20" s="152"/>
      <c r="R20" s="23"/>
      <c r="S20" s="295" t="s">
        <v>27</v>
      </c>
      <c r="T20" s="295"/>
      <c r="U20" s="295"/>
      <c r="V20" s="7" t="s">
        <v>27</v>
      </c>
    </row>
    <row r="21" spans="1:22" s="8" customFormat="1" ht="11.25" customHeight="1" x14ac:dyDescent="0.2">
      <c r="A21" s="157"/>
      <c r="B21" s="157"/>
      <c r="C21" s="157"/>
      <c r="D21" s="157"/>
      <c r="E21" s="157"/>
      <c r="F21" s="158"/>
      <c r="G21" s="158"/>
      <c r="H21" s="157"/>
      <c r="I21" s="157"/>
      <c r="J21" s="157"/>
      <c r="K21" s="159"/>
      <c r="L21" s="160"/>
      <c r="M21" s="160"/>
      <c r="N21" s="160"/>
      <c r="O21" s="157"/>
      <c r="P21" s="161"/>
      <c r="R21" s="28"/>
    </row>
    <row r="22" spans="1:22" s="9" customFormat="1" ht="15" customHeight="1" thickBot="1" x14ac:dyDescent="0.25">
      <c r="A22" s="157"/>
      <c r="B22" s="157"/>
      <c r="C22" s="157"/>
      <c r="D22" s="157" t="s">
        <v>5</v>
      </c>
      <c r="E22" s="157" t="s">
        <v>5</v>
      </c>
      <c r="F22" s="157" t="s">
        <v>4</v>
      </c>
      <c r="G22" s="157" t="s">
        <v>4</v>
      </c>
      <c r="H22" s="157" t="s">
        <v>4</v>
      </c>
      <c r="I22" s="162" t="s">
        <v>21</v>
      </c>
      <c r="J22" s="157" t="s">
        <v>4</v>
      </c>
      <c r="K22" s="157" t="s">
        <v>44</v>
      </c>
      <c r="L22" s="162" t="s">
        <v>21</v>
      </c>
      <c r="M22" s="157" t="s">
        <v>4</v>
      </c>
      <c r="N22" s="157" t="s">
        <v>44</v>
      </c>
      <c r="O22" s="157"/>
      <c r="P22" s="161"/>
      <c r="R22" s="29"/>
    </row>
    <row r="23" spans="1:22" s="10" customFormat="1" ht="32.25" customHeight="1" thickBot="1" x14ac:dyDescent="0.25">
      <c r="A23" s="186"/>
      <c r="B23" s="163" t="s">
        <v>17</v>
      </c>
      <c r="C23" s="164" t="s">
        <v>32</v>
      </c>
      <c r="D23" s="165" t="s">
        <v>33</v>
      </c>
      <c r="E23" s="166" t="s">
        <v>34</v>
      </c>
      <c r="F23" s="165" t="s">
        <v>37</v>
      </c>
      <c r="G23" s="166" t="s">
        <v>38</v>
      </c>
      <c r="H23" s="167" t="s">
        <v>0</v>
      </c>
      <c r="I23" s="168" t="s">
        <v>1</v>
      </c>
      <c r="J23" s="169" t="s">
        <v>11</v>
      </c>
      <c r="K23" s="60" t="s">
        <v>42</v>
      </c>
      <c r="L23" s="168" t="s">
        <v>2</v>
      </c>
      <c r="M23" s="164" t="s">
        <v>31</v>
      </c>
      <c r="N23" s="61" t="s">
        <v>42</v>
      </c>
      <c r="O23" s="306" t="s">
        <v>30</v>
      </c>
      <c r="P23" s="307"/>
      <c r="R23" s="30"/>
      <c r="S23" s="10" t="s">
        <v>27</v>
      </c>
    </row>
    <row r="24" spans="1:22" s="10" customFormat="1" ht="32.25" customHeight="1" x14ac:dyDescent="0.2">
      <c r="A24" s="187" t="s">
        <v>3</v>
      </c>
      <c r="B24" s="62" t="s">
        <v>44</v>
      </c>
      <c r="C24" s="170" t="s">
        <v>43</v>
      </c>
      <c r="D24" s="171" t="s">
        <v>35</v>
      </c>
      <c r="E24" s="172" t="s">
        <v>36</v>
      </c>
      <c r="F24" s="171" t="s">
        <v>39</v>
      </c>
      <c r="G24" s="172" t="s">
        <v>40</v>
      </c>
      <c r="H24" s="173">
        <v>4</v>
      </c>
      <c r="I24" s="174" t="s">
        <v>22</v>
      </c>
      <c r="J24" s="175" t="s">
        <v>130</v>
      </c>
      <c r="K24" s="63" t="s">
        <v>44</v>
      </c>
      <c r="L24" s="335" t="s">
        <v>24</v>
      </c>
      <c r="M24" s="336" t="s">
        <v>128</v>
      </c>
      <c r="N24" s="337" t="s">
        <v>44</v>
      </c>
      <c r="O24" s="252" t="s">
        <v>79</v>
      </c>
      <c r="P24" s="188" t="s">
        <v>61</v>
      </c>
      <c r="R24" s="30"/>
      <c r="S24" s="10" t="s">
        <v>27</v>
      </c>
    </row>
    <row r="25" spans="1:22" ht="32.25" customHeight="1" x14ac:dyDescent="0.2">
      <c r="A25" s="189">
        <v>1</v>
      </c>
      <c r="B25" s="64">
        <f>IF($D25="",0,$H$10)</f>
        <v>0</v>
      </c>
      <c r="C25" s="72"/>
      <c r="D25" s="176"/>
      <c r="E25" s="11"/>
      <c r="F25" s="176"/>
      <c r="G25" s="11"/>
      <c r="H25" s="65"/>
      <c r="I25" s="12"/>
      <c r="J25" s="66"/>
      <c r="K25" s="67" t="e">
        <f>VLOOKUP($I25,マスターデータ!$B$2:$C$15,2,FALSE)</f>
        <v>#N/A</v>
      </c>
      <c r="L25" s="338"/>
      <c r="M25" s="339"/>
      <c r="N25" s="340" t="e">
        <f>VLOOKUP($L25,マスターデータ!$B$2:$C$15,2,FALSE)</f>
        <v>#N/A</v>
      </c>
      <c r="O25" s="208"/>
      <c r="P25" s="190"/>
      <c r="R25" s="195" t="str">
        <f>$D25&amp;"　　"&amp;$E25</f>
        <v>　　</v>
      </c>
      <c r="S25" s="10" t="s">
        <v>27</v>
      </c>
    </row>
    <row r="26" spans="1:22" ht="32.25" customHeight="1" x14ac:dyDescent="0.2">
      <c r="A26" s="191">
        <v>2</v>
      </c>
      <c r="B26" s="64">
        <f t="shared" ref="B26:B84" si="0">IF($D26="",0,$H$10)</f>
        <v>0</v>
      </c>
      <c r="C26" s="73"/>
      <c r="D26" s="176"/>
      <c r="E26" s="11"/>
      <c r="F26" s="176"/>
      <c r="G26" s="11"/>
      <c r="H26" s="65"/>
      <c r="I26" s="12"/>
      <c r="J26" s="68"/>
      <c r="K26" s="67" t="e">
        <f>VLOOKUP($I26,マスターデータ!$B$2:$C$15,2,FALSE)</f>
        <v>#N/A</v>
      </c>
      <c r="L26" s="338"/>
      <c r="M26" s="341"/>
      <c r="N26" s="340" t="e">
        <f>VLOOKUP($L26,マスターデータ!$B$2:$C$15,2,FALSE)</f>
        <v>#N/A</v>
      </c>
      <c r="O26" s="208"/>
      <c r="P26" s="190"/>
      <c r="R26" s="195" t="str">
        <f t="shared" ref="R26:R84" si="1">$D26&amp;"　　"&amp;$E26</f>
        <v>　　</v>
      </c>
      <c r="S26" s="10" t="s">
        <v>27</v>
      </c>
    </row>
    <row r="27" spans="1:22" ht="32.25" customHeight="1" x14ac:dyDescent="0.2">
      <c r="A27" s="191">
        <v>3</v>
      </c>
      <c r="B27" s="64">
        <f t="shared" si="0"/>
        <v>0</v>
      </c>
      <c r="C27" s="73"/>
      <c r="D27" s="176"/>
      <c r="E27" s="11"/>
      <c r="F27" s="176"/>
      <c r="G27" s="11"/>
      <c r="H27" s="65"/>
      <c r="I27" s="12"/>
      <c r="J27" s="68"/>
      <c r="K27" s="67" t="e">
        <f>VLOOKUP($I27,マスターデータ!$B$2:$C$15,2,FALSE)</f>
        <v>#N/A</v>
      </c>
      <c r="L27" s="338"/>
      <c r="M27" s="341"/>
      <c r="N27" s="340" t="e">
        <f>VLOOKUP($L27,マスターデータ!$B$2:$C$15,2,FALSE)</f>
        <v>#N/A</v>
      </c>
      <c r="O27" s="208"/>
      <c r="P27" s="190"/>
      <c r="R27" s="195" t="str">
        <f t="shared" si="1"/>
        <v>　　</v>
      </c>
      <c r="S27" s="10" t="s">
        <v>27</v>
      </c>
    </row>
    <row r="28" spans="1:22" ht="32.25" customHeight="1" x14ac:dyDescent="0.2">
      <c r="A28" s="191">
        <v>4</v>
      </c>
      <c r="B28" s="64">
        <f t="shared" si="0"/>
        <v>0</v>
      </c>
      <c r="C28" s="73"/>
      <c r="D28" s="176"/>
      <c r="E28" s="11"/>
      <c r="F28" s="176"/>
      <c r="G28" s="11"/>
      <c r="H28" s="65"/>
      <c r="I28" s="12"/>
      <c r="J28" s="68"/>
      <c r="K28" s="67" t="e">
        <f>VLOOKUP($I28,マスターデータ!$B$2:$C$15,2,FALSE)</f>
        <v>#N/A</v>
      </c>
      <c r="L28" s="338"/>
      <c r="M28" s="341"/>
      <c r="N28" s="340" t="e">
        <f>VLOOKUP($L28,マスターデータ!$B$2:$C$15,2,FALSE)</f>
        <v>#N/A</v>
      </c>
      <c r="O28" s="208"/>
      <c r="P28" s="190"/>
      <c r="R28" s="195" t="str">
        <f t="shared" si="1"/>
        <v>　　</v>
      </c>
      <c r="S28" s="10" t="s">
        <v>27</v>
      </c>
    </row>
    <row r="29" spans="1:22" ht="32.25" customHeight="1" x14ac:dyDescent="0.2">
      <c r="A29" s="191">
        <v>5</v>
      </c>
      <c r="B29" s="64">
        <f t="shared" si="0"/>
        <v>0</v>
      </c>
      <c r="C29" s="73"/>
      <c r="D29" s="176"/>
      <c r="E29" s="11"/>
      <c r="F29" s="176"/>
      <c r="G29" s="11"/>
      <c r="H29" s="65"/>
      <c r="I29" s="12"/>
      <c r="J29" s="68"/>
      <c r="K29" s="67" t="e">
        <f>VLOOKUP($I29,マスターデータ!$B$2:$C$15,2,FALSE)</f>
        <v>#N/A</v>
      </c>
      <c r="L29" s="338"/>
      <c r="M29" s="341"/>
      <c r="N29" s="340" t="e">
        <f>VLOOKUP($L29,マスターデータ!$B$2:$C$15,2,FALSE)</f>
        <v>#N/A</v>
      </c>
      <c r="O29" s="208"/>
      <c r="P29" s="190"/>
      <c r="R29" s="195" t="str">
        <f t="shared" si="1"/>
        <v>　　</v>
      </c>
      <c r="S29" s="10" t="s">
        <v>27</v>
      </c>
    </row>
    <row r="30" spans="1:22" ht="32.25" customHeight="1" x14ac:dyDescent="0.2">
      <c r="A30" s="191">
        <v>6</v>
      </c>
      <c r="B30" s="64">
        <f t="shared" si="0"/>
        <v>0</v>
      </c>
      <c r="C30" s="73"/>
      <c r="D30" s="176"/>
      <c r="E30" s="11"/>
      <c r="F30" s="176"/>
      <c r="G30" s="11"/>
      <c r="H30" s="65"/>
      <c r="I30" s="12"/>
      <c r="J30" s="68"/>
      <c r="K30" s="67" t="e">
        <f>VLOOKUP($I30,マスターデータ!$B$2:$C$15,2,FALSE)</f>
        <v>#N/A</v>
      </c>
      <c r="L30" s="338"/>
      <c r="M30" s="341"/>
      <c r="N30" s="340" t="e">
        <f>VLOOKUP($L30,マスターデータ!$B$2:$C$15,2,FALSE)</f>
        <v>#N/A</v>
      </c>
      <c r="O30" s="208"/>
      <c r="P30" s="190"/>
      <c r="R30" s="195" t="str">
        <f t="shared" si="1"/>
        <v>　　</v>
      </c>
      <c r="S30" s="2" t="s">
        <v>27</v>
      </c>
    </row>
    <row r="31" spans="1:22" ht="32.25" customHeight="1" x14ac:dyDescent="0.2">
      <c r="A31" s="191">
        <v>7</v>
      </c>
      <c r="B31" s="64">
        <f t="shared" si="0"/>
        <v>0</v>
      </c>
      <c r="C31" s="73"/>
      <c r="D31" s="176"/>
      <c r="E31" s="11"/>
      <c r="F31" s="176"/>
      <c r="G31" s="11"/>
      <c r="H31" s="65"/>
      <c r="I31" s="12"/>
      <c r="J31" s="68"/>
      <c r="K31" s="67" t="e">
        <f>VLOOKUP($I31,マスターデータ!$B$2:$C$15,2,FALSE)</f>
        <v>#N/A</v>
      </c>
      <c r="L31" s="338"/>
      <c r="M31" s="341"/>
      <c r="N31" s="340" t="e">
        <f>VLOOKUP($L31,マスターデータ!$B$2:$C$15,2,FALSE)</f>
        <v>#N/A</v>
      </c>
      <c r="O31" s="208"/>
      <c r="P31" s="190"/>
      <c r="R31" s="195" t="str">
        <f t="shared" si="1"/>
        <v>　　</v>
      </c>
    </row>
    <row r="32" spans="1:22" ht="32.25" customHeight="1" x14ac:dyDescent="0.2">
      <c r="A32" s="191">
        <v>8</v>
      </c>
      <c r="B32" s="64">
        <f t="shared" si="0"/>
        <v>0</v>
      </c>
      <c r="C32" s="73"/>
      <c r="D32" s="176"/>
      <c r="E32" s="11"/>
      <c r="F32" s="176"/>
      <c r="G32" s="11"/>
      <c r="H32" s="65"/>
      <c r="I32" s="12"/>
      <c r="J32" s="68"/>
      <c r="K32" s="67" t="e">
        <f>VLOOKUP($I32,マスターデータ!$B$2:$C$15,2,FALSE)</f>
        <v>#N/A</v>
      </c>
      <c r="L32" s="338"/>
      <c r="M32" s="341"/>
      <c r="N32" s="340" t="e">
        <f>VLOOKUP($L32,マスターデータ!$B$2:$C$15,2,FALSE)</f>
        <v>#N/A</v>
      </c>
      <c r="O32" s="208"/>
      <c r="P32" s="190"/>
      <c r="R32" s="195" t="str">
        <f t="shared" si="1"/>
        <v>　　</v>
      </c>
    </row>
    <row r="33" spans="1:18" ht="32.25" customHeight="1" x14ac:dyDescent="0.2">
      <c r="A33" s="191">
        <v>9</v>
      </c>
      <c r="B33" s="64">
        <f t="shared" si="0"/>
        <v>0</v>
      </c>
      <c r="C33" s="73"/>
      <c r="D33" s="176"/>
      <c r="E33" s="11"/>
      <c r="F33" s="176"/>
      <c r="G33" s="11"/>
      <c r="H33" s="65"/>
      <c r="I33" s="12"/>
      <c r="J33" s="68"/>
      <c r="K33" s="67" t="e">
        <f>VLOOKUP($I33,マスターデータ!$B$2:$C$15,2,FALSE)</f>
        <v>#N/A</v>
      </c>
      <c r="L33" s="338"/>
      <c r="M33" s="341"/>
      <c r="N33" s="340" t="e">
        <f>VLOOKUP($L33,マスターデータ!$B$2:$C$15,2,FALSE)</f>
        <v>#N/A</v>
      </c>
      <c r="O33" s="208"/>
      <c r="P33" s="190"/>
      <c r="R33" s="195" t="str">
        <f t="shared" si="1"/>
        <v>　　</v>
      </c>
    </row>
    <row r="34" spans="1:18" ht="32.25" customHeight="1" x14ac:dyDescent="0.2">
      <c r="A34" s="191">
        <v>10</v>
      </c>
      <c r="B34" s="64">
        <f t="shared" si="0"/>
        <v>0</v>
      </c>
      <c r="C34" s="73"/>
      <c r="D34" s="176"/>
      <c r="E34" s="11"/>
      <c r="F34" s="176"/>
      <c r="G34" s="11"/>
      <c r="H34" s="65"/>
      <c r="I34" s="12"/>
      <c r="J34" s="68"/>
      <c r="K34" s="67" t="e">
        <f>VLOOKUP($I34,マスターデータ!$B$2:$C$15,2,FALSE)</f>
        <v>#N/A</v>
      </c>
      <c r="L34" s="338"/>
      <c r="M34" s="341"/>
      <c r="N34" s="340" t="e">
        <f>VLOOKUP($L34,マスターデータ!$B$2:$C$15,2,FALSE)</f>
        <v>#N/A</v>
      </c>
      <c r="O34" s="208"/>
      <c r="P34" s="190"/>
      <c r="R34" s="195" t="str">
        <f t="shared" si="1"/>
        <v>　　</v>
      </c>
    </row>
    <row r="35" spans="1:18" ht="32.25" customHeight="1" x14ac:dyDescent="0.2">
      <c r="A35" s="191">
        <v>11</v>
      </c>
      <c r="B35" s="64">
        <f t="shared" si="0"/>
        <v>0</v>
      </c>
      <c r="C35" s="73"/>
      <c r="D35" s="176"/>
      <c r="E35" s="11"/>
      <c r="F35" s="176"/>
      <c r="G35" s="11"/>
      <c r="H35" s="65"/>
      <c r="I35" s="12"/>
      <c r="J35" s="68"/>
      <c r="K35" s="67" t="e">
        <f>VLOOKUP($I35,マスターデータ!$B$2:$C$15,2,FALSE)</f>
        <v>#N/A</v>
      </c>
      <c r="L35" s="338"/>
      <c r="M35" s="341"/>
      <c r="N35" s="340" t="e">
        <f>VLOOKUP($L35,マスターデータ!$B$2:$C$15,2,FALSE)</f>
        <v>#N/A</v>
      </c>
      <c r="O35" s="208"/>
      <c r="P35" s="190"/>
      <c r="R35" s="195" t="str">
        <f t="shared" si="1"/>
        <v>　　</v>
      </c>
    </row>
    <row r="36" spans="1:18" ht="32.25" customHeight="1" x14ac:dyDescent="0.2">
      <c r="A36" s="191">
        <v>12</v>
      </c>
      <c r="B36" s="64">
        <f t="shared" si="0"/>
        <v>0</v>
      </c>
      <c r="C36" s="73"/>
      <c r="D36" s="176"/>
      <c r="E36" s="11"/>
      <c r="F36" s="176"/>
      <c r="G36" s="11"/>
      <c r="H36" s="65"/>
      <c r="I36" s="12"/>
      <c r="J36" s="68"/>
      <c r="K36" s="67" t="e">
        <f>VLOOKUP($I36,マスターデータ!$B$2:$C$15,2,FALSE)</f>
        <v>#N/A</v>
      </c>
      <c r="L36" s="338"/>
      <c r="M36" s="341"/>
      <c r="N36" s="340" t="e">
        <f>VLOOKUP($L36,マスターデータ!$B$2:$C$15,2,FALSE)</f>
        <v>#N/A</v>
      </c>
      <c r="O36" s="208"/>
      <c r="P36" s="190"/>
      <c r="R36" s="195" t="str">
        <f t="shared" si="1"/>
        <v>　　</v>
      </c>
    </row>
    <row r="37" spans="1:18" ht="32.25" customHeight="1" x14ac:dyDescent="0.2">
      <c r="A37" s="191">
        <v>13</v>
      </c>
      <c r="B37" s="64">
        <f t="shared" si="0"/>
        <v>0</v>
      </c>
      <c r="C37" s="73"/>
      <c r="D37" s="176"/>
      <c r="E37" s="11"/>
      <c r="F37" s="176"/>
      <c r="G37" s="11"/>
      <c r="H37" s="65"/>
      <c r="I37" s="12"/>
      <c r="J37" s="68"/>
      <c r="K37" s="67" t="e">
        <f>VLOOKUP($I37,マスターデータ!$B$2:$C$15,2,FALSE)</f>
        <v>#N/A</v>
      </c>
      <c r="L37" s="338"/>
      <c r="M37" s="341"/>
      <c r="N37" s="340" t="e">
        <f>VLOOKUP($L37,マスターデータ!$B$2:$C$15,2,FALSE)</f>
        <v>#N/A</v>
      </c>
      <c r="O37" s="208"/>
      <c r="P37" s="190"/>
      <c r="R37" s="195" t="str">
        <f t="shared" si="1"/>
        <v>　　</v>
      </c>
    </row>
    <row r="38" spans="1:18" ht="32.25" customHeight="1" x14ac:dyDescent="0.2">
      <c r="A38" s="191">
        <v>14</v>
      </c>
      <c r="B38" s="64">
        <f t="shared" si="0"/>
        <v>0</v>
      </c>
      <c r="C38" s="73"/>
      <c r="D38" s="176"/>
      <c r="E38" s="11"/>
      <c r="F38" s="176"/>
      <c r="G38" s="11"/>
      <c r="H38" s="65"/>
      <c r="I38" s="12"/>
      <c r="J38" s="68"/>
      <c r="K38" s="67" t="e">
        <f>VLOOKUP($I38,マスターデータ!$B$2:$C$15,2,FALSE)</f>
        <v>#N/A</v>
      </c>
      <c r="L38" s="338"/>
      <c r="M38" s="341"/>
      <c r="N38" s="340" t="e">
        <f>VLOOKUP($L38,マスターデータ!$B$2:$C$15,2,FALSE)</f>
        <v>#N/A</v>
      </c>
      <c r="O38" s="208"/>
      <c r="P38" s="190"/>
      <c r="R38" s="195" t="str">
        <f t="shared" si="1"/>
        <v>　　</v>
      </c>
    </row>
    <row r="39" spans="1:18" ht="32.25" customHeight="1" x14ac:dyDescent="0.2">
      <c r="A39" s="191">
        <v>15</v>
      </c>
      <c r="B39" s="64">
        <f t="shared" si="0"/>
        <v>0</v>
      </c>
      <c r="C39" s="73"/>
      <c r="D39" s="176"/>
      <c r="E39" s="11"/>
      <c r="F39" s="176"/>
      <c r="G39" s="11"/>
      <c r="H39" s="65"/>
      <c r="I39" s="12"/>
      <c r="J39" s="68"/>
      <c r="K39" s="67" t="e">
        <f>VLOOKUP($I39,マスターデータ!$B$2:$C$15,2,FALSE)</f>
        <v>#N/A</v>
      </c>
      <c r="L39" s="338"/>
      <c r="M39" s="341"/>
      <c r="N39" s="340" t="e">
        <f>VLOOKUP($L39,マスターデータ!$B$2:$C$15,2,FALSE)</f>
        <v>#N/A</v>
      </c>
      <c r="O39" s="208"/>
      <c r="P39" s="190"/>
      <c r="R39" s="195" t="str">
        <f t="shared" si="1"/>
        <v>　　</v>
      </c>
    </row>
    <row r="40" spans="1:18" ht="32.25" customHeight="1" x14ac:dyDescent="0.2">
      <c r="A40" s="191">
        <v>16</v>
      </c>
      <c r="B40" s="64">
        <f t="shared" si="0"/>
        <v>0</v>
      </c>
      <c r="C40" s="73"/>
      <c r="D40" s="176"/>
      <c r="E40" s="11"/>
      <c r="F40" s="176"/>
      <c r="G40" s="11"/>
      <c r="H40" s="65"/>
      <c r="I40" s="12"/>
      <c r="J40" s="68"/>
      <c r="K40" s="67" t="e">
        <f>VLOOKUP($I40,マスターデータ!$B$2:$C$15,2,FALSE)</f>
        <v>#N/A</v>
      </c>
      <c r="L40" s="338"/>
      <c r="M40" s="341"/>
      <c r="N40" s="340" t="e">
        <f>VLOOKUP($L40,マスターデータ!$B$2:$C$15,2,FALSE)</f>
        <v>#N/A</v>
      </c>
      <c r="O40" s="208"/>
      <c r="P40" s="190"/>
      <c r="R40" s="195" t="str">
        <f t="shared" si="1"/>
        <v>　　</v>
      </c>
    </row>
    <row r="41" spans="1:18" ht="32.25" customHeight="1" x14ac:dyDescent="0.2">
      <c r="A41" s="191">
        <v>17</v>
      </c>
      <c r="B41" s="64">
        <f t="shared" si="0"/>
        <v>0</v>
      </c>
      <c r="C41" s="73"/>
      <c r="D41" s="176"/>
      <c r="E41" s="11"/>
      <c r="F41" s="176"/>
      <c r="G41" s="11"/>
      <c r="H41" s="65"/>
      <c r="I41" s="12"/>
      <c r="J41" s="68"/>
      <c r="K41" s="67" t="e">
        <f>VLOOKUP($I41,マスターデータ!$B$2:$C$15,2,FALSE)</f>
        <v>#N/A</v>
      </c>
      <c r="L41" s="338"/>
      <c r="M41" s="341"/>
      <c r="N41" s="340" t="e">
        <f>VLOOKUP($L41,マスターデータ!$B$2:$C$15,2,FALSE)</f>
        <v>#N/A</v>
      </c>
      <c r="O41" s="208"/>
      <c r="P41" s="190"/>
      <c r="R41" s="195" t="str">
        <f t="shared" si="1"/>
        <v>　　</v>
      </c>
    </row>
    <row r="42" spans="1:18" ht="32.25" customHeight="1" x14ac:dyDescent="0.2">
      <c r="A42" s="191">
        <v>18</v>
      </c>
      <c r="B42" s="64">
        <f t="shared" si="0"/>
        <v>0</v>
      </c>
      <c r="C42" s="73"/>
      <c r="D42" s="176"/>
      <c r="E42" s="11"/>
      <c r="F42" s="176"/>
      <c r="G42" s="11"/>
      <c r="H42" s="65"/>
      <c r="I42" s="12"/>
      <c r="J42" s="68"/>
      <c r="K42" s="67" t="e">
        <f>VLOOKUP($I42,マスターデータ!$B$2:$C$15,2,FALSE)</f>
        <v>#N/A</v>
      </c>
      <c r="L42" s="338"/>
      <c r="M42" s="341"/>
      <c r="N42" s="340" t="e">
        <f>VLOOKUP($L42,マスターデータ!$B$2:$C$15,2,FALSE)</f>
        <v>#N/A</v>
      </c>
      <c r="O42" s="208"/>
      <c r="P42" s="190"/>
      <c r="R42" s="195" t="str">
        <f t="shared" si="1"/>
        <v>　　</v>
      </c>
    </row>
    <row r="43" spans="1:18" ht="32.25" customHeight="1" x14ac:dyDescent="0.2">
      <c r="A43" s="191">
        <v>19</v>
      </c>
      <c r="B43" s="64">
        <f t="shared" si="0"/>
        <v>0</v>
      </c>
      <c r="C43" s="73"/>
      <c r="D43" s="176"/>
      <c r="E43" s="11"/>
      <c r="F43" s="176"/>
      <c r="G43" s="11"/>
      <c r="H43" s="65"/>
      <c r="I43" s="12" t="s">
        <v>26</v>
      </c>
      <c r="J43" s="68"/>
      <c r="K43" s="67" t="e">
        <f>VLOOKUP($I43,マスターデータ!$B$2:$C$15,2,FALSE)</f>
        <v>#N/A</v>
      </c>
      <c r="L43" s="338"/>
      <c r="M43" s="341"/>
      <c r="N43" s="340" t="e">
        <f>VLOOKUP($L43,マスターデータ!$B$2:$C$15,2,FALSE)</f>
        <v>#N/A</v>
      </c>
      <c r="O43" s="208"/>
      <c r="P43" s="190"/>
      <c r="R43" s="195" t="str">
        <f t="shared" si="1"/>
        <v>　　</v>
      </c>
    </row>
    <row r="44" spans="1:18" ht="32.25" customHeight="1" x14ac:dyDescent="0.2">
      <c r="A44" s="191">
        <v>20</v>
      </c>
      <c r="B44" s="64">
        <f t="shared" si="0"/>
        <v>0</v>
      </c>
      <c r="C44" s="73"/>
      <c r="D44" s="176"/>
      <c r="E44" s="11"/>
      <c r="F44" s="176"/>
      <c r="G44" s="11"/>
      <c r="H44" s="65"/>
      <c r="I44" s="12" t="s">
        <v>26</v>
      </c>
      <c r="J44" s="68"/>
      <c r="K44" s="67" t="e">
        <f>VLOOKUP($I44,マスターデータ!$B$2:$C$15,2,FALSE)</f>
        <v>#N/A</v>
      </c>
      <c r="L44" s="338"/>
      <c r="M44" s="341"/>
      <c r="N44" s="340" t="e">
        <f>VLOOKUP($L44,マスターデータ!$B$2:$C$15,2,FALSE)</f>
        <v>#N/A</v>
      </c>
      <c r="O44" s="208"/>
      <c r="P44" s="190"/>
      <c r="R44" s="195" t="str">
        <f t="shared" si="1"/>
        <v>　　</v>
      </c>
    </row>
    <row r="45" spans="1:18" ht="32.25" customHeight="1" x14ac:dyDescent="0.2">
      <c r="A45" s="191">
        <v>21</v>
      </c>
      <c r="B45" s="64">
        <f t="shared" si="0"/>
        <v>0</v>
      </c>
      <c r="C45" s="73"/>
      <c r="D45" s="176"/>
      <c r="E45" s="11"/>
      <c r="F45" s="176"/>
      <c r="G45" s="11"/>
      <c r="H45" s="65"/>
      <c r="I45" s="12" t="s">
        <v>26</v>
      </c>
      <c r="J45" s="68"/>
      <c r="K45" s="67" t="e">
        <f>VLOOKUP($I45,マスターデータ!$B$2:$C$15,2,FALSE)</f>
        <v>#N/A</v>
      </c>
      <c r="L45" s="338"/>
      <c r="M45" s="341"/>
      <c r="N45" s="340" t="e">
        <f>VLOOKUP($L45,マスターデータ!$B$2:$C$15,2,FALSE)</f>
        <v>#N/A</v>
      </c>
      <c r="O45" s="208"/>
      <c r="P45" s="190"/>
      <c r="R45" s="195" t="str">
        <f t="shared" si="1"/>
        <v>　　</v>
      </c>
    </row>
    <row r="46" spans="1:18" ht="32.25" customHeight="1" x14ac:dyDescent="0.2">
      <c r="A46" s="191">
        <v>22</v>
      </c>
      <c r="B46" s="64">
        <f t="shared" si="0"/>
        <v>0</v>
      </c>
      <c r="C46" s="73"/>
      <c r="D46" s="176"/>
      <c r="E46" s="11"/>
      <c r="F46" s="176"/>
      <c r="G46" s="11"/>
      <c r="H46" s="65"/>
      <c r="I46" s="12" t="s">
        <v>26</v>
      </c>
      <c r="J46" s="68"/>
      <c r="K46" s="67" t="e">
        <f>VLOOKUP($I46,マスターデータ!$B$2:$C$15,2,FALSE)</f>
        <v>#N/A</v>
      </c>
      <c r="L46" s="338"/>
      <c r="M46" s="341"/>
      <c r="N46" s="340" t="e">
        <f>VLOOKUP($L46,マスターデータ!$B$2:$C$15,2,FALSE)</f>
        <v>#N/A</v>
      </c>
      <c r="O46" s="208"/>
      <c r="P46" s="190"/>
      <c r="R46" s="195" t="str">
        <f t="shared" si="1"/>
        <v>　　</v>
      </c>
    </row>
    <row r="47" spans="1:18" ht="32.25" customHeight="1" x14ac:dyDescent="0.2">
      <c r="A47" s="191">
        <v>23</v>
      </c>
      <c r="B47" s="64">
        <f t="shared" si="0"/>
        <v>0</v>
      </c>
      <c r="C47" s="73"/>
      <c r="D47" s="176"/>
      <c r="E47" s="11"/>
      <c r="F47" s="176"/>
      <c r="G47" s="11"/>
      <c r="H47" s="65"/>
      <c r="I47" s="12" t="s">
        <v>26</v>
      </c>
      <c r="J47" s="68"/>
      <c r="K47" s="67" t="e">
        <f>VLOOKUP($I47,マスターデータ!$B$2:$C$15,2,FALSE)</f>
        <v>#N/A</v>
      </c>
      <c r="L47" s="338"/>
      <c r="M47" s="341"/>
      <c r="N47" s="340" t="e">
        <f>VLOOKUP($L47,マスターデータ!$B$2:$C$15,2,FALSE)</f>
        <v>#N/A</v>
      </c>
      <c r="O47" s="208"/>
      <c r="P47" s="190"/>
      <c r="R47" s="195" t="str">
        <f t="shared" si="1"/>
        <v>　　</v>
      </c>
    </row>
    <row r="48" spans="1:18" ht="32.25" customHeight="1" x14ac:dyDescent="0.2">
      <c r="A48" s="191">
        <v>24</v>
      </c>
      <c r="B48" s="64">
        <f t="shared" si="0"/>
        <v>0</v>
      </c>
      <c r="C48" s="73"/>
      <c r="D48" s="176"/>
      <c r="E48" s="11"/>
      <c r="F48" s="176"/>
      <c r="G48" s="11"/>
      <c r="H48" s="65"/>
      <c r="I48" s="12" t="s">
        <v>26</v>
      </c>
      <c r="J48" s="68"/>
      <c r="K48" s="67" t="e">
        <f>VLOOKUP($I48,マスターデータ!$B$2:$C$15,2,FALSE)</f>
        <v>#N/A</v>
      </c>
      <c r="L48" s="338"/>
      <c r="M48" s="341"/>
      <c r="N48" s="340" t="e">
        <f>VLOOKUP($L48,マスターデータ!$B$2:$C$15,2,FALSE)</f>
        <v>#N/A</v>
      </c>
      <c r="O48" s="208"/>
      <c r="P48" s="190"/>
      <c r="R48" s="195" t="str">
        <f t="shared" si="1"/>
        <v>　　</v>
      </c>
    </row>
    <row r="49" spans="1:19" ht="32.25" customHeight="1" x14ac:dyDescent="0.2">
      <c r="A49" s="191">
        <v>25</v>
      </c>
      <c r="B49" s="64">
        <f t="shared" si="0"/>
        <v>0</v>
      </c>
      <c r="C49" s="73"/>
      <c r="D49" s="176"/>
      <c r="E49" s="11"/>
      <c r="F49" s="176"/>
      <c r="G49" s="11"/>
      <c r="H49" s="65"/>
      <c r="I49" s="12" t="s">
        <v>26</v>
      </c>
      <c r="J49" s="68"/>
      <c r="K49" s="67" t="e">
        <f>VLOOKUP($I49,マスターデータ!$B$2:$C$15,2,FALSE)</f>
        <v>#N/A</v>
      </c>
      <c r="L49" s="338"/>
      <c r="M49" s="341"/>
      <c r="N49" s="340" t="e">
        <f>VLOOKUP($L49,マスターデータ!$B$2:$C$15,2,FALSE)</f>
        <v>#N/A</v>
      </c>
      <c r="O49" s="208"/>
      <c r="P49" s="190"/>
      <c r="R49" s="195" t="str">
        <f t="shared" si="1"/>
        <v>　　</v>
      </c>
    </row>
    <row r="50" spans="1:19" ht="32.25" customHeight="1" x14ac:dyDescent="0.2">
      <c r="A50" s="191">
        <v>26</v>
      </c>
      <c r="B50" s="64">
        <f t="shared" si="0"/>
        <v>0</v>
      </c>
      <c r="C50" s="73"/>
      <c r="D50" s="176"/>
      <c r="E50" s="11"/>
      <c r="F50" s="176"/>
      <c r="G50" s="11"/>
      <c r="H50" s="65"/>
      <c r="I50" s="12" t="s">
        <v>26</v>
      </c>
      <c r="J50" s="68"/>
      <c r="K50" s="67" t="e">
        <f>VLOOKUP($I50,マスターデータ!$B$2:$C$15,2,FALSE)</f>
        <v>#N/A</v>
      </c>
      <c r="L50" s="338"/>
      <c r="M50" s="341"/>
      <c r="N50" s="340" t="e">
        <f>VLOOKUP($L50,マスターデータ!$B$2:$C$15,2,FALSE)</f>
        <v>#N/A</v>
      </c>
      <c r="O50" s="208"/>
      <c r="P50" s="190"/>
      <c r="R50" s="195" t="str">
        <f t="shared" si="1"/>
        <v>　　</v>
      </c>
    </row>
    <row r="51" spans="1:19" ht="32.25" customHeight="1" x14ac:dyDescent="0.2">
      <c r="A51" s="191">
        <v>27</v>
      </c>
      <c r="B51" s="64">
        <f t="shared" si="0"/>
        <v>0</v>
      </c>
      <c r="C51" s="73"/>
      <c r="D51" s="176"/>
      <c r="E51" s="11"/>
      <c r="F51" s="176"/>
      <c r="G51" s="11"/>
      <c r="H51" s="65"/>
      <c r="I51" s="12" t="s">
        <v>26</v>
      </c>
      <c r="J51" s="68"/>
      <c r="K51" s="67" t="e">
        <f>VLOOKUP($I51,マスターデータ!$B$2:$C$15,2,FALSE)</f>
        <v>#N/A</v>
      </c>
      <c r="L51" s="338"/>
      <c r="M51" s="341"/>
      <c r="N51" s="340" t="e">
        <f>VLOOKUP($L51,マスターデータ!$B$2:$C$15,2,FALSE)</f>
        <v>#N/A</v>
      </c>
      <c r="O51" s="208"/>
      <c r="P51" s="190"/>
      <c r="R51" s="195" t="str">
        <f t="shared" si="1"/>
        <v>　　</v>
      </c>
    </row>
    <row r="52" spans="1:19" ht="32.25" customHeight="1" x14ac:dyDescent="0.2">
      <c r="A52" s="191">
        <v>28</v>
      </c>
      <c r="B52" s="64">
        <f t="shared" si="0"/>
        <v>0</v>
      </c>
      <c r="C52" s="73"/>
      <c r="D52" s="176"/>
      <c r="E52" s="11"/>
      <c r="F52" s="176"/>
      <c r="G52" s="11"/>
      <c r="H52" s="65"/>
      <c r="I52" s="12" t="s">
        <v>26</v>
      </c>
      <c r="J52" s="68"/>
      <c r="K52" s="67" t="e">
        <f>VLOOKUP($I52,マスターデータ!$B$2:$C$15,2,FALSE)</f>
        <v>#N/A</v>
      </c>
      <c r="L52" s="338"/>
      <c r="M52" s="341"/>
      <c r="N52" s="340" t="e">
        <f>VLOOKUP($L52,マスターデータ!$B$2:$C$15,2,FALSE)</f>
        <v>#N/A</v>
      </c>
      <c r="O52" s="208"/>
      <c r="P52" s="190"/>
      <c r="R52" s="195" t="str">
        <f t="shared" si="1"/>
        <v>　　</v>
      </c>
    </row>
    <row r="53" spans="1:19" ht="32.25" customHeight="1" x14ac:dyDescent="0.2">
      <c r="A53" s="191">
        <v>29</v>
      </c>
      <c r="B53" s="64">
        <f t="shared" si="0"/>
        <v>0</v>
      </c>
      <c r="C53" s="73"/>
      <c r="D53" s="176"/>
      <c r="E53" s="11"/>
      <c r="F53" s="176"/>
      <c r="G53" s="11"/>
      <c r="H53" s="65"/>
      <c r="I53" s="12" t="s">
        <v>26</v>
      </c>
      <c r="J53" s="68"/>
      <c r="K53" s="67" t="e">
        <f>VLOOKUP($I53,マスターデータ!$B$2:$C$15,2,FALSE)</f>
        <v>#N/A</v>
      </c>
      <c r="L53" s="342"/>
      <c r="M53" s="341"/>
      <c r="N53" s="340" t="e">
        <f>VLOOKUP($L53,マスターデータ!$B$2:$C$15,2,FALSE)</f>
        <v>#N/A</v>
      </c>
      <c r="O53" s="208"/>
      <c r="P53" s="190"/>
      <c r="R53" s="195" t="str">
        <f t="shared" si="1"/>
        <v>　　</v>
      </c>
    </row>
    <row r="54" spans="1:19" ht="32.25" customHeight="1" thickBot="1" x14ac:dyDescent="0.25">
      <c r="A54" s="192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26</v>
      </c>
      <c r="J54" s="70"/>
      <c r="K54" s="67" t="e">
        <f>VLOOKUP($I54,マスターデータ!$B$2:$C$15,2,FALSE)</f>
        <v>#N/A</v>
      </c>
      <c r="L54" s="343"/>
      <c r="M54" s="344"/>
      <c r="N54" s="340" t="e">
        <f>VLOOKUP($L54,マスターデータ!$B$2:$C$15,2,FALSE)</f>
        <v>#N/A</v>
      </c>
      <c r="O54" s="209"/>
      <c r="P54" s="193"/>
      <c r="R54" s="195" t="str">
        <f t="shared" si="1"/>
        <v>　　</v>
      </c>
    </row>
    <row r="55" spans="1:19" ht="32.25" customHeight="1" x14ac:dyDescent="0.2">
      <c r="A55" s="189">
        <v>31</v>
      </c>
      <c r="B55" s="64">
        <f t="shared" si="0"/>
        <v>0</v>
      </c>
      <c r="C55" s="73"/>
      <c r="D55" s="176"/>
      <c r="E55" s="11"/>
      <c r="F55" s="176"/>
      <c r="G55" s="11"/>
      <c r="H55" s="65"/>
      <c r="I55" s="12" t="s">
        <v>26</v>
      </c>
      <c r="J55" s="66"/>
      <c r="K55" s="67" t="e">
        <f>VLOOKUP($I55,マスターデータ!$B$2:$C$15,2,FALSE)</f>
        <v>#N/A</v>
      </c>
      <c r="L55" s="345"/>
      <c r="M55" s="341"/>
      <c r="N55" s="340" t="e">
        <f>VLOOKUP($L55,マスターデータ!$B$2:$C$15,2,FALSE)</f>
        <v>#N/A</v>
      </c>
      <c r="O55" s="210"/>
      <c r="P55" s="194"/>
      <c r="R55" s="195" t="str">
        <f t="shared" si="1"/>
        <v>　　</v>
      </c>
      <c r="S55" s="10" t="s">
        <v>27</v>
      </c>
    </row>
    <row r="56" spans="1:19" ht="32.25" customHeight="1" x14ac:dyDescent="0.2">
      <c r="A56" s="191">
        <v>32</v>
      </c>
      <c r="B56" s="64">
        <f t="shared" si="0"/>
        <v>0</v>
      </c>
      <c r="C56" s="73"/>
      <c r="D56" s="176"/>
      <c r="E56" s="11"/>
      <c r="F56" s="176"/>
      <c r="G56" s="11"/>
      <c r="H56" s="65"/>
      <c r="I56" s="12" t="s">
        <v>26</v>
      </c>
      <c r="J56" s="68"/>
      <c r="K56" s="67" t="e">
        <f>VLOOKUP($I56,マスターデータ!$B$2:$C$15,2,FALSE)</f>
        <v>#N/A</v>
      </c>
      <c r="L56" s="338"/>
      <c r="M56" s="341"/>
      <c r="N56" s="340" t="e">
        <f>VLOOKUP($L56,マスターデータ!$B$2:$C$15,2,FALSE)</f>
        <v>#N/A</v>
      </c>
      <c r="O56" s="208"/>
      <c r="P56" s="190"/>
      <c r="R56" s="195" t="str">
        <f t="shared" si="1"/>
        <v>　　</v>
      </c>
      <c r="S56" s="10" t="s">
        <v>27</v>
      </c>
    </row>
    <row r="57" spans="1:19" ht="32.25" customHeight="1" x14ac:dyDescent="0.2">
      <c r="A57" s="191">
        <v>33</v>
      </c>
      <c r="B57" s="64">
        <f t="shared" si="0"/>
        <v>0</v>
      </c>
      <c r="C57" s="73"/>
      <c r="D57" s="176"/>
      <c r="E57" s="11"/>
      <c r="F57" s="176"/>
      <c r="G57" s="11"/>
      <c r="H57" s="65"/>
      <c r="I57" s="12" t="s">
        <v>26</v>
      </c>
      <c r="J57" s="68"/>
      <c r="K57" s="67" t="e">
        <f>VLOOKUP($I57,マスターデータ!$B$2:$C$15,2,FALSE)</f>
        <v>#N/A</v>
      </c>
      <c r="L57" s="338"/>
      <c r="M57" s="341"/>
      <c r="N57" s="340" t="e">
        <f>VLOOKUP($L57,マスターデータ!$B$2:$C$15,2,FALSE)</f>
        <v>#N/A</v>
      </c>
      <c r="O57" s="208"/>
      <c r="P57" s="190"/>
      <c r="R57" s="195" t="str">
        <f t="shared" si="1"/>
        <v>　　</v>
      </c>
      <c r="S57" s="10" t="s">
        <v>27</v>
      </c>
    </row>
    <row r="58" spans="1:19" ht="32.25" customHeight="1" x14ac:dyDescent="0.2">
      <c r="A58" s="191">
        <v>34</v>
      </c>
      <c r="B58" s="64">
        <f t="shared" si="0"/>
        <v>0</v>
      </c>
      <c r="C58" s="73"/>
      <c r="D58" s="176"/>
      <c r="E58" s="11"/>
      <c r="F58" s="176"/>
      <c r="G58" s="11"/>
      <c r="H58" s="65"/>
      <c r="I58" s="12" t="s">
        <v>26</v>
      </c>
      <c r="J58" s="68"/>
      <c r="K58" s="67" t="e">
        <f>VLOOKUP($I58,マスターデータ!$B$2:$C$15,2,FALSE)</f>
        <v>#N/A</v>
      </c>
      <c r="L58" s="338"/>
      <c r="M58" s="341"/>
      <c r="N58" s="340" t="e">
        <f>VLOOKUP($L58,マスターデータ!$B$2:$C$15,2,FALSE)</f>
        <v>#N/A</v>
      </c>
      <c r="O58" s="208"/>
      <c r="P58" s="190"/>
      <c r="R58" s="195" t="str">
        <f t="shared" si="1"/>
        <v>　　</v>
      </c>
      <c r="S58" s="10" t="s">
        <v>27</v>
      </c>
    </row>
    <row r="59" spans="1:19" ht="32.25" customHeight="1" x14ac:dyDescent="0.2">
      <c r="A59" s="191">
        <v>35</v>
      </c>
      <c r="B59" s="64">
        <f t="shared" si="0"/>
        <v>0</v>
      </c>
      <c r="C59" s="73"/>
      <c r="D59" s="176"/>
      <c r="E59" s="11"/>
      <c r="F59" s="176"/>
      <c r="G59" s="11"/>
      <c r="H59" s="65"/>
      <c r="I59" s="12" t="s">
        <v>26</v>
      </c>
      <c r="J59" s="68"/>
      <c r="K59" s="67" t="e">
        <f>VLOOKUP($I59,マスターデータ!$B$2:$C$15,2,FALSE)</f>
        <v>#N/A</v>
      </c>
      <c r="L59" s="338"/>
      <c r="M59" s="341"/>
      <c r="N59" s="340" t="e">
        <f>VLOOKUP($L59,マスターデータ!$B$2:$C$15,2,FALSE)</f>
        <v>#N/A</v>
      </c>
      <c r="O59" s="208"/>
      <c r="P59" s="190"/>
      <c r="R59" s="195" t="str">
        <f t="shared" si="1"/>
        <v>　　</v>
      </c>
      <c r="S59" s="10" t="s">
        <v>27</v>
      </c>
    </row>
    <row r="60" spans="1:19" ht="32.25" customHeight="1" x14ac:dyDescent="0.2">
      <c r="A60" s="191">
        <v>36</v>
      </c>
      <c r="B60" s="64">
        <f t="shared" si="0"/>
        <v>0</v>
      </c>
      <c r="C60" s="73"/>
      <c r="D60" s="176"/>
      <c r="E60" s="11"/>
      <c r="F60" s="176"/>
      <c r="G60" s="11"/>
      <c r="H60" s="65"/>
      <c r="I60" s="12" t="s">
        <v>26</v>
      </c>
      <c r="J60" s="68"/>
      <c r="K60" s="67" t="e">
        <f>VLOOKUP($I60,マスターデータ!$B$2:$C$15,2,FALSE)</f>
        <v>#N/A</v>
      </c>
      <c r="L60" s="338"/>
      <c r="M60" s="341"/>
      <c r="N60" s="340" t="e">
        <f>VLOOKUP($L60,マスターデータ!$B$2:$C$15,2,FALSE)</f>
        <v>#N/A</v>
      </c>
      <c r="O60" s="208"/>
      <c r="P60" s="190"/>
      <c r="R60" s="195" t="str">
        <f t="shared" si="1"/>
        <v>　　</v>
      </c>
      <c r="S60" s="2" t="s">
        <v>27</v>
      </c>
    </row>
    <row r="61" spans="1:19" ht="32.25" customHeight="1" x14ac:dyDescent="0.2">
      <c r="A61" s="191">
        <v>37</v>
      </c>
      <c r="B61" s="64">
        <f t="shared" si="0"/>
        <v>0</v>
      </c>
      <c r="C61" s="73"/>
      <c r="D61" s="176"/>
      <c r="E61" s="11"/>
      <c r="F61" s="176"/>
      <c r="G61" s="11"/>
      <c r="H61" s="65"/>
      <c r="I61" s="12" t="s">
        <v>26</v>
      </c>
      <c r="J61" s="68"/>
      <c r="K61" s="67" t="e">
        <f>VLOOKUP($I61,マスターデータ!$B$2:$C$15,2,FALSE)</f>
        <v>#N/A</v>
      </c>
      <c r="L61" s="338"/>
      <c r="M61" s="341"/>
      <c r="N61" s="340" t="e">
        <f>VLOOKUP($L61,マスターデータ!$B$2:$C$15,2,FALSE)</f>
        <v>#N/A</v>
      </c>
      <c r="O61" s="208"/>
      <c r="P61" s="190"/>
      <c r="R61" s="195" t="str">
        <f t="shared" si="1"/>
        <v>　　</v>
      </c>
    </row>
    <row r="62" spans="1:19" ht="32.25" customHeight="1" x14ac:dyDescent="0.2">
      <c r="A62" s="191">
        <v>38</v>
      </c>
      <c r="B62" s="64">
        <f t="shared" si="0"/>
        <v>0</v>
      </c>
      <c r="C62" s="73"/>
      <c r="D62" s="176"/>
      <c r="E62" s="11"/>
      <c r="F62" s="176"/>
      <c r="G62" s="11"/>
      <c r="H62" s="65"/>
      <c r="I62" s="12" t="s">
        <v>26</v>
      </c>
      <c r="J62" s="68"/>
      <c r="K62" s="67" t="e">
        <f>VLOOKUP($I62,マスターデータ!$B$2:$C$15,2,FALSE)</f>
        <v>#N/A</v>
      </c>
      <c r="L62" s="338"/>
      <c r="M62" s="341"/>
      <c r="N62" s="340" t="e">
        <f>VLOOKUP($L62,マスターデータ!$B$2:$C$15,2,FALSE)</f>
        <v>#N/A</v>
      </c>
      <c r="O62" s="208"/>
      <c r="P62" s="190"/>
      <c r="R62" s="195" t="str">
        <f t="shared" si="1"/>
        <v>　　</v>
      </c>
    </row>
    <row r="63" spans="1:19" ht="32.25" customHeight="1" x14ac:dyDescent="0.2">
      <c r="A63" s="191">
        <v>39</v>
      </c>
      <c r="B63" s="64">
        <f t="shared" si="0"/>
        <v>0</v>
      </c>
      <c r="C63" s="73"/>
      <c r="D63" s="176"/>
      <c r="E63" s="11"/>
      <c r="F63" s="176"/>
      <c r="G63" s="11"/>
      <c r="H63" s="65"/>
      <c r="I63" s="12" t="s">
        <v>26</v>
      </c>
      <c r="J63" s="68"/>
      <c r="K63" s="67" t="e">
        <f>VLOOKUP($I63,マスターデータ!$B$2:$C$15,2,FALSE)</f>
        <v>#N/A</v>
      </c>
      <c r="L63" s="338"/>
      <c r="M63" s="341"/>
      <c r="N63" s="340" t="e">
        <f>VLOOKUP($L63,マスターデータ!$B$2:$C$15,2,FALSE)</f>
        <v>#N/A</v>
      </c>
      <c r="O63" s="208"/>
      <c r="P63" s="190"/>
      <c r="R63" s="195" t="str">
        <f t="shared" si="1"/>
        <v>　　</v>
      </c>
    </row>
    <row r="64" spans="1:19" ht="32.25" customHeight="1" x14ac:dyDescent="0.2">
      <c r="A64" s="191">
        <v>40</v>
      </c>
      <c r="B64" s="64">
        <f t="shared" si="0"/>
        <v>0</v>
      </c>
      <c r="C64" s="73"/>
      <c r="D64" s="176"/>
      <c r="E64" s="11"/>
      <c r="F64" s="176"/>
      <c r="G64" s="11"/>
      <c r="H64" s="65"/>
      <c r="I64" s="12" t="s">
        <v>26</v>
      </c>
      <c r="J64" s="68"/>
      <c r="K64" s="67" t="e">
        <f>VLOOKUP($I64,マスターデータ!$B$2:$C$15,2,FALSE)</f>
        <v>#N/A</v>
      </c>
      <c r="L64" s="338"/>
      <c r="M64" s="341"/>
      <c r="N64" s="340" t="e">
        <f>VLOOKUP($L64,マスターデータ!$B$2:$C$15,2,FALSE)</f>
        <v>#N/A</v>
      </c>
      <c r="O64" s="208"/>
      <c r="P64" s="190"/>
      <c r="R64" s="195" t="str">
        <f t="shared" si="1"/>
        <v>　　</v>
      </c>
    </row>
    <row r="65" spans="1:18" ht="32.25" customHeight="1" x14ac:dyDescent="0.2">
      <c r="A65" s="191">
        <v>41</v>
      </c>
      <c r="B65" s="64">
        <f t="shared" si="0"/>
        <v>0</v>
      </c>
      <c r="C65" s="73"/>
      <c r="D65" s="176"/>
      <c r="E65" s="11"/>
      <c r="F65" s="176"/>
      <c r="G65" s="11"/>
      <c r="H65" s="65"/>
      <c r="I65" s="12" t="s">
        <v>26</v>
      </c>
      <c r="J65" s="68"/>
      <c r="K65" s="67" t="e">
        <f>VLOOKUP($I65,マスターデータ!$B$2:$C$15,2,FALSE)</f>
        <v>#N/A</v>
      </c>
      <c r="L65" s="338" t="s">
        <v>26</v>
      </c>
      <c r="M65" s="341"/>
      <c r="N65" s="340" t="e">
        <f>VLOOKUP($L65,マスターデータ!$B$2:$C$15,2,FALSE)</f>
        <v>#N/A</v>
      </c>
      <c r="O65" s="208"/>
      <c r="P65" s="190"/>
      <c r="R65" s="195" t="str">
        <f t="shared" si="1"/>
        <v>　　</v>
      </c>
    </row>
    <row r="66" spans="1:18" ht="32.25" customHeight="1" x14ac:dyDescent="0.2">
      <c r="A66" s="191">
        <v>42</v>
      </c>
      <c r="B66" s="64">
        <f t="shared" si="0"/>
        <v>0</v>
      </c>
      <c r="C66" s="73"/>
      <c r="D66" s="176"/>
      <c r="E66" s="11"/>
      <c r="F66" s="176"/>
      <c r="G66" s="11"/>
      <c r="H66" s="65"/>
      <c r="I66" s="12" t="s">
        <v>26</v>
      </c>
      <c r="J66" s="68"/>
      <c r="K66" s="67" t="e">
        <f>VLOOKUP($I66,マスターデータ!$B$2:$C$15,2,FALSE)</f>
        <v>#N/A</v>
      </c>
      <c r="L66" s="338" t="s">
        <v>26</v>
      </c>
      <c r="M66" s="341"/>
      <c r="N66" s="340" t="e">
        <f>VLOOKUP($L66,マスターデータ!$B$2:$C$15,2,FALSE)</f>
        <v>#N/A</v>
      </c>
      <c r="O66" s="208"/>
      <c r="P66" s="190"/>
      <c r="R66" s="195" t="str">
        <f t="shared" si="1"/>
        <v>　　</v>
      </c>
    </row>
    <row r="67" spans="1:18" ht="32.25" customHeight="1" x14ac:dyDescent="0.2">
      <c r="A67" s="191">
        <v>43</v>
      </c>
      <c r="B67" s="64">
        <f t="shared" si="0"/>
        <v>0</v>
      </c>
      <c r="C67" s="73"/>
      <c r="D67" s="176"/>
      <c r="E67" s="11"/>
      <c r="F67" s="176"/>
      <c r="G67" s="11"/>
      <c r="H67" s="65"/>
      <c r="I67" s="12" t="s">
        <v>26</v>
      </c>
      <c r="J67" s="68"/>
      <c r="K67" s="67" t="e">
        <f>VLOOKUP($I67,マスターデータ!$B$2:$C$15,2,FALSE)</f>
        <v>#N/A</v>
      </c>
      <c r="L67" s="338" t="s">
        <v>26</v>
      </c>
      <c r="M67" s="341"/>
      <c r="N67" s="340" t="e">
        <f>VLOOKUP($L67,マスターデータ!$B$2:$C$15,2,FALSE)</f>
        <v>#N/A</v>
      </c>
      <c r="O67" s="208"/>
      <c r="P67" s="190"/>
      <c r="R67" s="195" t="str">
        <f t="shared" si="1"/>
        <v>　　</v>
      </c>
    </row>
    <row r="68" spans="1:18" ht="32.25" customHeight="1" x14ac:dyDescent="0.2">
      <c r="A68" s="191">
        <v>44</v>
      </c>
      <c r="B68" s="64">
        <f t="shared" si="0"/>
        <v>0</v>
      </c>
      <c r="C68" s="73"/>
      <c r="D68" s="176"/>
      <c r="E68" s="11"/>
      <c r="F68" s="176"/>
      <c r="G68" s="11"/>
      <c r="H68" s="65"/>
      <c r="I68" s="12" t="s">
        <v>26</v>
      </c>
      <c r="J68" s="68"/>
      <c r="K68" s="67" t="e">
        <f>VLOOKUP($I68,マスターデータ!$B$2:$C$15,2,FALSE)</f>
        <v>#N/A</v>
      </c>
      <c r="L68" s="338" t="s">
        <v>26</v>
      </c>
      <c r="M68" s="341"/>
      <c r="N68" s="340" t="e">
        <f>VLOOKUP($L68,マスターデータ!$B$2:$C$15,2,FALSE)</f>
        <v>#N/A</v>
      </c>
      <c r="O68" s="208"/>
      <c r="P68" s="190"/>
      <c r="R68" s="195" t="str">
        <f t="shared" si="1"/>
        <v>　　</v>
      </c>
    </row>
    <row r="69" spans="1:18" ht="32.25" customHeight="1" x14ac:dyDescent="0.2">
      <c r="A69" s="191">
        <v>45</v>
      </c>
      <c r="B69" s="64">
        <f t="shared" si="0"/>
        <v>0</v>
      </c>
      <c r="C69" s="73"/>
      <c r="D69" s="176"/>
      <c r="E69" s="11"/>
      <c r="F69" s="176"/>
      <c r="G69" s="11"/>
      <c r="H69" s="65"/>
      <c r="I69" s="12" t="s">
        <v>26</v>
      </c>
      <c r="J69" s="68"/>
      <c r="K69" s="67" t="e">
        <f>VLOOKUP($I69,マスターデータ!$B$2:$C$15,2,FALSE)</f>
        <v>#N/A</v>
      </c>
      <c r="L69" s="338" t="s">
        <v>26</v>
      </c>
      <c r="M69" s="341"/>
      <c r="N69" s="340" t="e">
        <f>VLOOKUP($L69,マスターデータ!$B$2:$C$15,2,FALSE)</f>
        <v>#N/A</v>
      </c>
      <c r="O69" s="208"/>
      <c r="P69" s="190"/>
      <c r="R69" s="195" t="str">
        <f t="shared" si="1"/>
        <v>　　</v>
      </c>
    </row>
    <row r="70" spans="1:18" ht="32.25" customHeight="1" x14ac:dyDescent="0.2">
      <c r="A70" s="191">
        <v>46</v>
      </c>
      <c r="B70" s="64">
        <f t="shared" si="0"/>
        <v>0</v>
      </c>
      <c r="C70" s="73"/>
      <c r="D70" s="176"/>
      <c r="E70" s="11"/>
      <c r="F70" s="176"/>
      <c r="G70" s="11"/>
      <c r="H70" s="65"/>
      <c r="I70" s="12" t="s">
        <v>26</v>
      </c>
      <c r="J70" s="68"/>
      <c r="K70" s="67" t="e">
        <f>VLOOKUP($I70,マスターデータ!$B$2:$C$15,2,FALSE)</f>
        <v>#N/A</v>
      </c>
      <c r="L70" s="338" t="s">
        <v>26</v>
      </c>
      <c r="M70" s="341"/>
      <c r="N70" s="340" t="e">
        <f>VLOOKUP($L70,マスターデータ!$B$2:$C$15,2,FALSE)</f>
        <v>#N/A</v>
      </c>
      <c r="O70" s="208"/>
      <c r="P70" s="190"/>
      <c r="R70" s="195" t="str">
        <f t="shared" si="1"/>
        <v>　　</v>
      </c>
    </row>
    <row r="71" spans="1:18" ht="32.25" customHeight="1" x14ac:dyDescent="0.2">
      <c r="A71" s="191">
        <v>47</v>
      </c>
      <c r="B71" s="64">
        <f t="shared" si="0"/>
        <v>0</v>
      </c>
      <c r="C71" s="73"/>
      <c r="D71" s="176"/>
      <c r="E71" s="11"/>
      <c r="F71" s="176"/>
      <c r="G71" s="11"/>
      <c r="H71" s="65"/>
      <c r="I71" s="12" t="s">
        <v>26</v>
      </c>
      <c r="J71" s="68"/>
      <c r="K71" s="67" t="e">
        <f>VLOOKUP($I71,マスターデータ!$B$2:$C$15,2,FALSE)</f>
        <v>#N/A</v>
      </c>
      <c r="L71" s="338" t="s">
        <v>26</v>
      </c>
      <c r="M71" s="341"/>
      <c r="N71" s="340" t="e">
        <f>VLOOKUP($L71,マスターデータ!$B$2:$C$15,2,FALSE)</f>
        <v>#N/A</v>
      </c>
      <c r="O71" s="208"/>
      <c r="P71" s="190"/>
      <c r="R71" s="195" t="str">
        <f t="shared" si="1"/>
        <v>　　</v>
      </c>
    </row>
    <row r="72" spans="1:18" ht="32.25" customHeight="1" x14ac:dyDescent="0.2">
      <c r="A72" s="191">
        <v>48</v>
      </c>
      <c r="B72" s="64">
        <f t="shared" si="0"/>
        <v>0</v>
      </c>
      <c r="C72" s="73"/>
      <c r="D72" s="176"/>
      <c r="E72" s="11"/>
      <c r="F72" s="176"/>
      <c r="G72" s="11"/>
      <c r="H72" s="65"/>
      <c r="I72" s="12" t="s">
        <v>26</v>
      </c>
      <c r="J72" s="68"/>
      <c r="K72" s="67" t="e">
        <f>VLOOKUP($I72,マスターデータ!$B$2:$C$15,2,FALSE)</f>
        <v>#N/A</v>
      </c>
      <c r="L72" s="338" t="s">
        <v>26</v>
      </c>
      <c r="M72" s="341"/>
      <c r="N72" s="340" t="e">
        <f>VLOOKUP($L72,マスターデータ!$B$2:$C$15,2,FALSE)</f>
        <v>#N/A</v>
      </c>
      <c r="O72" s="208"/>
      <c r="P72" s="190"/>
      <c r="R72" s="195" t="str">
        <f t="shared" si="1"/>
        <v>　　</v>
      </c>
    </row>
    <row r="73" spans="1:18" ht="32.25" customHeight="1" x14ac:dyDescent="0.2">
      <c r="A73" s="191">
        <v>49</v>
      </c>
      <c r="B73" s="64">
        <f t="shared" si="0"/>
        <v>0</v>
      </c>
      <c r="C73" s="73"/>
      <c r="D73" s="176"/>
      <c r="E73" s="11"/>
      <c r="F73" s="176"/>
      <c r="G73" s="11"/>
      <c r="H73" s="65"/>
      <c r="I73" s="12" t="s">
        <v>26</v>
      </c>
      <c r="J73" s="68"/>
      <c r="K73" s="67" t="e">
        <f>VLOOKUP($I73,マスターデータ!$B$2:$C$15,2,FALSE)</f>
        <v>#N/A</v>
      </c>
      <c r="L73" s="338" t="s">
        <v>26</v>
      </c>
      <c r="M73" s="341"/>
      <c r="N73" s="340" t="e">
        <f>VLOOKUP($L73,マスターデータ!$B$2:$C$15,2,FALSE)</f>
        <v>#N/A</v>
      </c>
      <c r="O73" s="208"/>
      <c r="P73" s="190"/>
      <c r="R73" s="195" t="str">
        <f t="shared" si="1"/>
        <v>　　</v>
      </c>
    </row>
    <row r="74" spans="1:18" ht="32.25" customHeight="1" x14ac:dyDescent="0.2">
      <c r="A74" s="191">
        <v>50</v>
      </c>
      <c r="B74" s="64">
        <f t="shared" si="0"/>
        <v>0</v>
      </c>
      <c r="C74" s="73"/>
      <c r="D74" s="176"/>
      <c r="E74" s="11"/>
      <c r="F74" s="176"/>
      <c r="G74" s="11"/>
      <c r="H74" s="65"/>
      <c r="I74" s="12" t="s">
        <v>26</v>
      </c>
      <c r="J74" s="68"/>
      <c r="K74" s="67" t="e">
        <f>VLOOKUP($I74,マスターデータ!$B$2:$C$15,2,FALSE)</f>
        <v>#N/A</v>
      </c>
      <c r="L74" s="338" t="s">
        <v>26</v>
      </c>
      <c r="M74" s="341"/>
      <c r="N74" s="340" t="e">
        <f>VLOOKUP($L74,マスターデータ!$B$2:$C$15,2,FALSE)</f>
        <v>#N/A</v>
      </c>
      <c r="O74" s="208"/>
      <c r="P74" s="190"/>
      <c r="R74" s="195" t="str">
        <f t="shared" si="1"/>
        <v>　　</v>
      </c>
    </row>
    <row r="75" spans="1:18" ht="32.25" customHeight="1" x14ac:dyDescent="0.2">
      <c r="A75" s="191">
        <v>51</v>
      </c>
      <c r="B75" s="64">
        <f t="shared" si="0"/>
        <v>0</v>
      </c>
      <c r="C75" s="73"/>
      <c r="D75" s="176"/>
      <c r="E75" s="11"/>
      <c r="F75" s="176"/>
      <c r="G75" s="11"/>
      <c r="H75" s="65"/>
      <c r="I75" s="12" t="s">
        <v>26</v>
      </c>
      <c r="J75" s="68"/>
      <c r="K75" s="67" t="e">
        <f>VLOOKUP($I75,マスターデータ!$B$2:$C$15,2,FALSE)</f>
        <v>#N/A</v>
      </c>
      <c r="L75" s="338" t="s">
        <v>26</v>
      </c>
      <c r="M75" s="341"/>
      <c r="N75" s="340" t="e">
        <f>VLOOKUP($L75,マスターデータ!$B$2:$C$15,2,FALSE)</f>
        <v>#N/A</v>
      </c>
      <c r="O75" s="208"/>
      <c r="P75" s="190"/>
      <c r="R75" s="195" t="str">
        <f t="shared" si="1"/>
        <v>　　</v>
      </c>
    </row>
    <row r="76" spans="1:18" ht="32.25" customHeight="1" x14ac:dyDescent="0.2">
      <c r="A76" s="191">
        <v>52</v>
      </c>
      <c r="B76" s="64">
        <f t="shared" si="0"/>
        <v>0</v>
      </c>
      <c r="C76" s="73"/>
      <c r="D76" s="176"/>
      <c r="E76" s="11"/>
      <c r="F76" s="176"/>
      <c r="G76" s="11"/>
      <c r="H76" s="65"/>
      <c r="I76" s="12" t="s">
        <v>26</v>
      </c>
      <c r="J76" s="68"/>
      <c r="K76" s="67" t="e">
        <f>VLOOKUP($I76,マスターデータ!$B$2:$C$15,2,FALSE)</f>
        <v>#N/A</v>
      </c>
      <c r="L76" s="338" t="s">
        <v>26</v>
      </c>
      <c r="M76" s="341"/>
      <c r="N76" s="340" t="e">
        <f>VLOOKUP($L76,マスターデータ!$B$2:$C$15,2,FALSE)</f>
        <v>#N/A</v>
      </c>
      <c r="O76" s="208"/>
      <c r="P76" s="190"/>
      <c r="R76" s="195" t="str">
        <f t="shared" si="1"/>
        <v>　　</v>
      </c>
    </row>
    <row r="77" spans="1:18" ht="32.25" customHeight="1" x14ac:dyDescent="0.2">
      <c r="A77" s="191">
        <v>53</v>
      </c>
      <c r="B77" s="64">
        <f t="shared" si="0"/>
        <v>0</v>
      </c>
      <c r="C77" s="73"/>
      <c r="D77" s="176"/>
      <c r="E77" s="11"/>
      <c r="F77" s="176"/>
      <c r="G77" s="11"/>
      <c r="H77" s="65"/>
      <c r="I77" s="12" t="s">
        <v>26</v>
      </c>
      <c r="J77" s="68"/>
      <c r="K77" s="67" t="e">
        <f>VLOOKUP($I77,マスターデータ!$B$2:$C$15,2,FALSE)</f>
        <v>#N/A</v>
      </c>
      <c r="L77" s="338" t="s">
        <v>26</v>
      </c>
      <c r="M77" s="341"/>
      <c r="N77" s="340" t="e">
        <f>VLOOKUP($L77,マスターデータ!$B$2:$C$15,2,FALSE)</f>
        <v>#N/A</v>
      </c>
      <c r="O77" s="208"/>
      <c r="P77" s="190"/>
      <c r="R77" s="195" t="str">
        <f t="shared" si="1"/>
        <v>　　</v>
      </c>
    </row>
    <row r="78" spans="1:18" ht="32.25" customHeight="1" x14ac:dyDescent="0.2">
      <c r="A78" s="191">
        <v>54</v>
      </c>
      <c r="B78" s="64">
        <f t="shared" si="0"/>
        <v>0</v>
      </c>
      <c r="C78" s="73"/>
      <c r="D78" s="176"/>
      <c r="E78" s="11"/>
      <c r="F78" s="176"/>
      <c r="G78" s="11"/>
      <c r="H78" s="65"/>
      <c r="I78" s="12" t="s">
        <v>26</v>
      </c>
      <c r="J78" s="68"/>
      <c r="K78" s="67" t="e">
        <f>VLOOKUP($I78,マスターデータ!$B$2:$C$15,2,FALSE)</f>
        <v>#N/A</v>
      </c>
      <c r="L78" s="338" t="s">
        <v>26</v>
      </c>
      <c r="M78" s="341"/>
      <c r="N78" s="340" t="e">
        <f>VLOOKUP($L78,マスターデータ!$B$2:$C$15,2,FALSE)</f>
        <v>#N/A</v>
      </c>
      <c r="O78" s="208"/>
      <c r="P78" s="190"/>
      <c r="R78" s="195" t="str">
        <f t="shared" si="1"/>
        <v>　　</v>
      </c>
    </row>
    <row r="79" spans="1:18" ht="32.25" customHeight="1" x14ac:dyDescent="0.2">
      <c r="A79" s="191">
        <v>55</v>
      </c>
      <c r="B79" s="64">
        <f t="shared" si="0"/>
        <v>0</v>
      </c>
      <c r="C79" s="73"/>
      <c r="D79" s="176"/>
      <c r="E79" s="11"/>
      <c r="F79" s="176"/>
      <c r="G79" s="11"/>
      <c r="H79" s="65"/>
      <c r="I79" s="12" t="s">
        <v>26</v>
      </c>
      <c r="J79" s="68"/>
      <c r="K79" s="67" t="e">
        <f>VLOOKUP($I79,マスターデータ!$B$2:$C$15,2,FALSE)</f>
        <v>#N/A</v>
      </c>
      <c r="L79" s="338" t="s">
        <v>26</v>
      </c>
      <c r="M79" s="341"/>
      <c r="N79" s="340" t="e">
        <f>VLOOKUP($L79,マスターデータ!$B$2:$C$15,2,FALSE)</f>
        <v>#N/A</v>
      </c>
      <c r="O79" s="208"/>
      <c r="P79" s="190"/>
      <c r="R79" s="195" t="str">
        <f t="shared" si="1"/>
        <v>　　</v>
      </c>
    </row>
    <row r="80" spans="1:18" ht="32.25" customHeight="1" x14ac:dyDescent="0.2">
      <c r="A80" s="191">
        <v>56</v>
      </c>
      <c r="B80" s="64">
        <f t="shared" si="0"/>
        <v>0</v>
      </c>
      <c r="C80" s="73"/>
      <c r="D80" s="176"/>
      <c r="E80" s="11"/>
      <c r="F80" s="176"/>
      <c r="G80" s="11"/>
      <c r="H80" s="65"/>
      <c r="I80" s="12" t="s">
        <v>26</v>
      </c>
      <c r="J80" s="68"/>
      <c r="K80" s="67" t="e">
        <f>VLOOKUP($I80,マスターデータ!$B$2:$C$15,2,FALSE)</f>
        <v>#N/A</v>
      </c>
      <c r="L80" s="338" t="s">
        <v>26</v>
      </c>
      <c r="M80" s="341"/>
      <c r="N80" s="340" t="e">
        <f>VLOOKUP($L80,マスターデータ!$B$2:$C$15,2,FALSE)</f>
        <v>#N/A</v>
      </c>
      <c r="O80" s="208"/>
      <c r="P80" s="190"/>
      <c r="R80" s="195" t="str">
        <f t="shared" si="1"/>
        <v>　　</v>
      </c>
    </row>
    <row r="81" spans="1:18" ht="32.25" customHeight="1" x14ac:dyDescent="0.2">
      <c r="A81" s="191">
        <v>57</v>
      </c>
      <c r="B81" s="64">
        <f t="shared" si="0"/>
        <v>0</v>
      </c>
      <c r="C81" s="73"/>
      <c r="D81" s="176"/>
      <c r="E81" s="11"/>
      <c r="F81" s="176"/>
      <c r="G81" s="11"/>
      <c r="H81" s="65"/>
      <c r="I81" s="12" t="s">
        <v>26</v>
      </c>
      <c r="J81" s="68"/>
      <c r="K81" s="67" t="e">
        <f>VLOOKUP($I81,マスターデータ!$B$2:$C$15,2,FALSE)</f>
        <v>#N/A</v>
      </c>
      <c r="L81" s="338" t="s">
        <v>26</v>
      </c>
      <c r="M81" s="341"/>
      <c r="N81" s="340" t="e">
        <f>VLOOKUP($L81,マスターデータ!$B$2:$C$15,2,FALSE)</f>
        <v>#N/A</v>
      </c>
      <c r="O81" s="208"/>
      <c r="P81" s="190"/>
      <c r="R81" s="195" t="str">
        <f t="shared" si="1"/>
        <v>　　</v>
      </c>
    </row>
    <row r="82" spans="1:18" ht="32.25" customHeight="1" x14ac:dyDescent="0.2">
      <c r="A82" s="191">
        <v>58</v>
      </c>
      <c r="B82" s="64">
        <f t="shared" si="0"/>
        <v>0</v>
      </c>
      <c r="C82" s="73"/>
      <c r="D82" s="176"/>
      <c r="E82" s="11"/>
      <c r="F82" s="176"/>
      <c r="G82" s="11"/>
      <c r="H82" s="65"/>
      <c r="I82" s="12" t="s">
        <v>26</v>
      </c>
      <c r="J82" s="68"/>
      <c r="K82" s="67" t="e">
        <f>VLOOKUP($I82,マスターデータ!$B$2:$C$15,2,FALSE)</f>
        <v>#N/A</v>
      </c>
      <c r="L82" s="338" t="s">
        <v>26</v>
      </c>
      <c r="M82" s="341"/>
      <c r="N82" s="340" t="e">
        <f>VLOOKUP($L82,マスターデータ!$B$2:$C$15,2,FALSE)</f>
        <v>#N/A</v>
      </c>
      <c r="O82" s="208"/>
      <c r="P82" s="190"/>
      <c r="R82" s="195" t="str">
        <f t="shared" si="1"/>
        <v>　　</v>
      </c>
    </row>
    <row r="83" spans="1:18" ht="32.25" customHeight="1" x14ac:dyDescent="0.2">
      <c r="A83" s="191">
        <v>59</v>
      </c>
      <c r="B83" s="64">
        <f t="shared" si="0"/>
        <v>0</v>
      </c>
      <c r="C83" s="73"/>
      <c r="D83" s="176"/>
      <c r="E83" s="11"/>
      <c r="F83" s="176"/>
      <c r="G83" s="11"/>
      <c r="H83" s="65"/>
      <c r="I83" s="12" t="s">
        <v>26</v>
      </c>
      <c r="J83" s="68"/>
      <c r="K83" s="67" t="e">
        <f>VLOOKUP($I83,マスターデータ!$B$2:$C$15,2,FALSE)</f>
        <v>#N/A</v>
      </c>
      <c r="L83" s="342" t="s">
        <v>26</v>
      </c>
      <c r="M83" s="341"/>
      <c r="N83" s="340" t="e">
        <f>VLOOKUP($L83,マスターデータ!$B$2:$C$15,2,FALSE)</f>
        <v>#N/A</v>
      </c>
      <c r="O83" s="208"/>
      <c r="P83" s="190"/>
      <c r="R83" s="195" t="str">
        <f t="shared" si="1"/>
        <v>　　</v>
      </c>
    </row>
    <row r="84" spans="1:18" ht="32.25" customHeight="1" thickBot="1" x14ac:dyDescent="0.25">
      <c r="A84" s="192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26</v>
      </c>
      <c r="J84" s="70"/>
      <c r="K84" s="71" t="e">
        <f>VLOOKUP($I84,マスターデータ!$B$2:$C$15,2,FALSE)</f>
        <v>#N/A</v>
      </c>
      <c r="L84" s="343" t="s">
        <v>26</v>
      </c>
      <c r="M84" s="344"/>
      <c r="N84" s="346" t="e">
        <f>VLOOKUP($L84,マスターデータ!$B$2:$C$15,2,FALSE)</f>
        <v>#N/A</v>
      </c>
      <c r="O84" s="209"/>
      <c r="P84" s="193"/>
      <c r="R84" s="195" t="str">
        <f t="shared" si="1"/>
        <v>　　</v>
      </c>
    </row>
    <row r="85" spans="1:18" ht="20.25" customHeight="1" x14ac:dyDescent="0.2">
      <c r="F85" s="3"/>
      <c r="G85" s="3"/>
      <c r="H85" s="18"/>
      <c r="I85" s="18"/>
      <c r="J85" s="6"/>
      <c r="K85" s="19"/>
      <c r="L85" s="19" t="s">
        <v>27</v>
      </c>
      <c r="M85" s="19"/>
      <c r="N85" s="19"/>
      <c r="O85" s="3"/>
      <c r="P85" s="77"/>
    </row>
  </sheetData>
  <sheetProtection algorithmName="SHA-512" hashValue="9TmOwA2YPXycM1n1kgTCPwVY+CeSXa/YtH1ZPXoz1ikaTGlPeoRUWfi/c6j0pBD4cpzAyOptlGMCqTxkQPHn4w==" saltValue="BFwZQbvmNK13S16TQTwAHg==" spinCount="100000" sheet="1" selectLockedCells="1"/>
  <mergeCells count="21">
    <mergeCell ref="O23:P23"/>
    <mergeCell ref="L11:N11"/>
    <mergeCell ref="C12:N12"/>
    <mergeCell ref="L13:N13"/>
    <mergeCell ref="F15:F19"/>
    <mergeCell ref="D11:E11"/>
    <mergeCell ref="F11:J11"/>
    <mergeCell ref="C13:J13"/>
    <mergeCell ref="S16:V16"/>
    <mergeCell ref="H19:K19"/>
    <mergeCell ref="S20:U20"/>
    <mergeCell ref="H15:K15"/>
    <mergeCell ref="A1:P1"/>
    <mergeCell ref="E7:M7"/>
    <mergeCell ref="K9:K10"/>
    <mergeCell ref="D9:F9"/>
    <mergeCell ref="D10:F10"/>
    <mergeCell ref="M3:P3"/>
    <mergeCell ref="H9:I9"/>
    <mergeCell ref="H10:I10"/>
    <mergeCell ref="L9:N10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  <x14:dataValidation type="list" allowBlank="1" showInputMessage="1" showErrorMessage="1" xr:uid="{00000000-0002-0000-0100-000005000000}">
          <x14:formula1>
            <xm:f>マスターデータ!$B$2:$B$9</xm:f>
          </x14:formula1>
          <xm:sqref>I25:I84 L25:L84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796875" defaultRowHeight="12.5" x14ac:dyDescent="0.2"/>
  <cols>
    <col min="2" max="2" width="20.54296875" customWidth="1"/>
    <col min="3" max="3" width="24.7265625" customWidth="1"/>
    <col min="4" max="4" width="18.81640625" customWidth="1"/>
    <col min="5" max="5" width="21.7265625" customWidth="1"/>
    <col min="6" max="11" width="19.54296875" customWidth="1"/>
    <col min="13" max="14" width="9.1796875" customWidth="1"/>
    <col min="15" max="15" width="6.1796875" customWidth="1"/>
    <col min="16" max="16" width="7" customWidth="1"/>
    <col min="17" max="17" width="16.7265625" customWidth="1"/>
    <col min="18" max="18" width="19.54296875" customWidth="1"/>
    <col min="19" max="19" width="15" customWidth="1"/>
    <col min="20" max="20" width="15.1796875" customWidth="1"/>
  </cols>
  <sheetData>
    <row r="1" spans="1:20" ht="39" customHeight="1" x14ac:dyDescent="0.2">
      <c r="A1" s="313" t="s">
        <v>80</v>
      </c>
      <c r="B1" s="313"/>
      <c r="C1" s="313"/>
      <c r="D1" s="313"/>
    </row>
    <row r="3" spans="1:20" s="83" customFormat="1" ht="23.5" customHeight="1" x14ac:dyDescent="0.2">
      <c r="A3" s="314" t="s">
        <v>81</v>
      </c>
      <c r="B3" s="315"/>
      <c r="C3" s="230" t="s">
        <v>58</v>
      </c>
      <c r="D3" s="82" t="s">
        <v>60</v>
      </c>
      <c r="E3" s="82" t="s">
        <v>59</v>
      </c>
      <c r="F3" s="82" t="s">
        <v>82</v>
      </c>
      <c r="G3" s="82" t="s">
        <v>83</v>
      </c>
      <c r="H3" s="82" t="s">
        <v>84</v>
      </c>
      <c r="I3" s="82" t="s">
        <v>85</v>
      </c>
      <c r="J3" s="82" t="s">
        <v>86</v>
      </c>
      <c r="K3" s="82" t="s">
        <v>87</v>
      </c>
      <c r="P3" s="83" t="s">
        <v>131</v>
      </c>
      <c r="Q3" s="83" t="s">
        <v>132</v>
      </c>
      <c r="R3" s="83" t="s">
        <v>133</v>
      </c>
      <c r="S3" s="83" t="s">
        <v>134</v>
      </c>
      <c r="T3" s="83" t="s">
        <v>135</v>
      </c>
    </row>
    <row r="4" spans="1:20" s="88" customFormat="1" ht="19.75" customHeight="1" x14ac:dyDescent="0.2">
      <c r="A4" s="231">
        <v>1</v>
      </c>
      <c r="B4" s="232" t="s">
        <v>88</v>
      </c>
      <c r="C4" s="195"/>
      <c r="D4" s="196" t="e">
        <f>VLOOKUP($C4,$R$4:$T$18,3,0)</f>
        <v>#N/A</v>
      </c>
      <c r="E4" s="195"/>
      <c r="F4" s="26"/>
      <c r="G4" s="26"/>
      <c r="H4" s="26"/>
      <c r="I4" s="26"/>
      <c r="J4" s="26"/>
      <c r="K4" s="26"/>
      <c r="P4" s="196" t="s">
        <v>91</v>
      </c>
      <c r="Q4" s="196">
        <f>一覧表男子!$H$10</f>
        <v>0</v>
      </c>
      <c r="R4" s="196" t="str">
        <f t="shared" ref="R4:R18" si="0">$Q4&amp;" "&amp;$P4</f>
        <v>0 A</v>
      </c>
      <c r="S4" s="196">
        <f>一覧表男子!$H$9</f>
        <v>0</v>
      </c>
      <c r="T4" s="196" t="str">
        <f t="shared" ref="T4:T18" si="1">$S$4&amp;" "&amp;$P4</f>
        <v>0 A</v>
      </c>
    </row>
    <row r="5" spans="1:20" s="88" customFormat="1" ht="19.75" customHeight="1" x14ac:dyDescent="0.2">
      <c r="A5" s="231">
        <v>2</v>
      </c>
      <c r="B5" s="232" t="s">
        <v>88</v>
      </c>
      <c r="C5" s="195"/>
      <c r="D5" s="196" t="e">
        <f t="shared" ref="D5:D10" si="2">VLOOKUP($C5,$R$4:$T$18,3,0)</f>
        <v>#N/A</v>
      </c>
      <c r="E5" s="195"/>
      <c r="F5" s="26"/>
      <c r="G5" s="26"/>
      <c r="H5" s="26"/>
      <c r="I5" s="26"/>
      <c r="J5" s="26"/>
      <c r="K5" s="26"/>
      <c r="P5" s="196" t="s">
        <v>93</v>
      </c>
      <c r="Q5" s="196">
        <f>一覧表男子!$H$10</f>
        <v>0</v>
      </c>
      <c r="R5" s="196" t="str">
        <f t="shared" si="0"/>
        <v>0 B</v>
      </c>
      <c r="S5" s="196">
        <f>一覧表男子!$H$9</f>
        <v>0</v>
      </c>
      <c r="T5" s="196" t="str">
        <f t="shared" si="1"/>
        <v>0 B</v>
      </c>
    </row>
    <row r="6" spans="1:20" s="88" customFormat="1" ht="19.75" customHeight="1" x14ac:dyDescent="0.2">
      <c r="A6" s="231">
        <v>3</v>
      </c>
      <c r="B6" s="232" t="s">
        <v>88</v>
      </c>
      <c r="C6" s="195"/>
      <c r="D6" s="196" t="e">
        <f t="shared" si="2"/>
        <v>#N/A</v>
      </c>
      <c r="E6" s="195"/>
      <c r="F6" s="26"/>
      <c r="G6" s="26"/>
      <c r="H6" s="26"/>
      <c r="I6" s="26"/>
      <c r="J6" s="26"/>
      <c r="K6" s="26"/>
      <c r="P6" s="196" t="s">
        <v>95</v>
      </c>
      <c r="Q6" s="196">
        <f>一覧表男子!$H$10</f>
        <v>0</v>
      </c>
      <c r="R6" s="196" t="str">
        <f t="shared" si="0"/>
        <v>0 C</v>
      </c>
      <c r="S6" s="196">
        <f>一覧表男子!$H$9</f>
        <v>0</v>
      </c>
      <c r="T6" s="196" t="str">
        <f t="shared" si="1"/>
        <v>0 C</v>
      </c>
    </row>
    <row r="7" spans="1:20" s="88" customFormat="1" ht="19.75" customHeight="1" x14ac:dyDescent="0.2">
      <c r="A7" s="231">
        <v>4</v>
      </c>
      <c r="B7" s="232" t="s">
        <v>88</v>
      </c>
      <c r="C7" s="195"/>
      <c r="D7" s="196" t="e">
        <f t="shared" si="2"/>
        <v>#N/A</v>
      </c>
      <c r="E7" s="195"/>
      <c r="F7" s="26"/>
      <c r="G7" s="26"/>
      <c r="H7" s="26"/>
      <c r="I7" s="26"/>
      <c r="J7" s="26"/>
      <c r="K7" s="26"/>
      <c r="P7" s="196" t="s">
        <v>96</v>
      </c>
      <c r="Q7" s="196">
        <f>一覧表男子!$H$10</f>
        <v>0</v>
      </c>
      <c r="R7" s="196" t="str">
        <f t="shared" si="0"/>
        <v>0 D</v>
      </c>
      <c r="S7" s="196">
        <f>一覧表男子!$H$9</f>
        <v>0</v>
      </c>
      <c r="T7" s="196" t="str">
        <f t="shared" si="1"/>
        <v>0 D</v>
      </c>
    </row>
    <row r="8" spans="1:20" s="88" customFormat="1" ht="19.75" customHeight="1" x14ac:dyDescent="0.2">
      <c r="A8" s="231">
        <v>5</v>
      </c>
      <c r="B8" s="232" t="s">
        <v>88</v>
      </c>
      <c r="C8" s="195"/>
      <c r="D8" s="196" t="e">
        <f t="shared" si="2"/>
        <v>#N/A</v>
      </c>
      <c r="E8" s="195"/>
      <c r="F8" s="26"/>
      <c r="G8" s="26"/>
      <c r="H8" s="26"/>
      <c r="I8" s="26"/>
      <c r="J8" s="26"/>
      <c r="K8" s="26"/>
      <c r="P8" s="196" t="s">
        <v>97</v>
      </c>
      <c r="Q8" s="196">
        <f>一覧表男子!$H$10</f>
        <v>0</v>
      </c>
      <c r="R8" s="196" t="str">
        <f t="shared" si="0"/>
        <v>0 E</v>
      </c>
      <c r="S8" s="196">
        <f>一覧表男子!$H$9</f>
        <v>0</v>
      </c>
      <c r="T8" s="196" t="str">
        <f t="shared" si="1"/>
        <v>0 E</v>
      </c>
    </row>
    <row r="9" spans="1:20" s="88" customFormat="1" ht="19.75" customHeight="1" x14ac:dyDescent="0.2">
      <c r="A9" s="231">
        <v>6</v>
      </c>
      <c r="B9" s="232" t="s">
        <v>88</v>
      </c>
      <c r="C9" s="195"/>
      <c r="D9" s="196" t="e">
        <f t="shared" si="2"/>
        <v>#N/A</v>
      </c>
      <c r="E9" s="195"/>
      <c r="F9" s="26"/>
      <c r="G9" s="26"/>
      <c r="H9" s="26"/>
      <c r="I9" s="26"/>
      <c r="J9" s="26"/>
      <c r="K9" s="26"/>
      <c r="P9" s="196" t="s">
        <v>98</v>
      </c>
      <c r="Q9" s="196">
        <f>一覧表男子!$H$10</f>
        <v>0</v>
      </c>
      <c r="R9" s="196" t="str">
        <f t="shared" si="0"/>
        <v>0 F</v>
      </c>
      <c r="S9" s="196">
        <f>一覧表男子!$H$9</f>
        <v>0</v>
      </c>
      <c r="T9" s="196" t="str">
        <f t="shared" si="1"/>
        <v>0 F</v>
      </c>
    </row>
    <row r="10" spans="1:20" s="88" customFormat="1" ht="19.75" customHeight="1" x14ac:dyDescent="0.2">
      <c r="A10" s="231">
        <v>7</v>
      </c>
      <c r="B10" s="232" t="s">
        <v>88</v>
      </c>
      <c r="C10" s="195"/>
      <c r="D10" s="196" t="e">
        <f t="shared" si="2"/>
        <v>#N/A</v>
      </c>
      <c r="E10" s="195"/>
      <c r="F10" s="26"/>
      <c r="G10" s="26"/>
      <c r="H10" s="26"/>
      <c r="I10" s="26"/>
      <c r="J10" s="26"/>
      <c r="K10" s="26"/>
      <c r="P10" s="196" t="s">
        <v>99</v>
      </c>
      <c r="Q10" s="196">
        <f>一覧表男子!$H$10</f>
        <v>0</v>
      </c>
      <c r="R10" s="196" t="str">
        <f t="shared" si="0"/>
        <v>0 G</v>
      </c>
      <c r="S10" s="196">
        <f>一覧表男子!$H$9</f>
        <v>0</v>
      </c>
      <c r="T10" s="196" t="str">
        <f t="shared" si="1"/>
        <v>0 G</v>
      </c>
    </row>
    <row r="11" spans="1:20" s="83" customFormat="1" ht="23.5" hidden="1" customHeight="1" x14ac:dyDescent="0.2">
      <c r="A11" s="316" t="s">
        <v>100</v>
      </c>
      <c r="B11" s="317"/>
      <c r="C11" s="233" t="s">
        <v>58</v>
      </c>
      <c r="D11" s="234" t="s">
        <v>60</v>
      </c>
      <c r="E11" s="234" t="s">
        <v>59</v>
      </c>
      <c r="F11" s="234" t="s">
        <v>82</v>
      </c>
      <c r="G11" s="234" t="s">
        <v>83</v>
      </c>
      <c r="H11" s="234" t="s">
        <v>84</v>
      </c>
      <c r="I11" s="234" t="s">
        <v>85</v>
      </c>
      <c r="J11" s="234" t="s">
        <v>86</v>
      </c>
      <c r="K11" s="234" t="s">
        <v>87</v>
      </c>
      <c r="P11" s="196" t="s">
        <v>101</v>
      </c>
      <c r="Q11" s="196" t="str">
        <f>一覧表男子!$C$10</f>
        <v>【正式名称】
全角15文字以内</v>
      </c>
      <c r="R11" s="196" t="str">
        <f t="shared" si="0"/>
        <v>【正式名称】
全角15文字以内 H</v>
      </c>
      <c r="S11" s="196" t="str">
        <f>一覧表男子!$C$9</f>
        <v>ﾖﾐｶﾞﾅ</v>
      </c>
      <c r="T11" s="196" t="str">
        <f t="shared" si="1"/>
        <v>0 H</v>
      </c>
    </row>
    <row r="12" spans="1:20" s="88" customFormat="1" ht="19.75" hidden="1" customHeight="1" x14ac:dyDescent="0.2">
      <c r="A12" s="235">
        <v>1</v>
      </c>
      <c r="B12" s="236" t="s">
        <v>102</v>
      </c>
      <c r="C12" s="195"/>
      <c r="D12" s="196" t="e">
        <f t="shared" ref="D12:D18" si="3">VLOOKUP($C$4:$C$18,$R$4:$T$18,3)</f>
        <v>#N/A</v>
      </c>
      <c r="E12" s="195"/>
      <c r="F12" s="26" t="s">
        <v>90</v>
      </c>
      <c r="G12" s="26" t="s">
        <v>89</v>
      </c>
      <c r="H12" s="26" t="s">
        <v>89</v>
      </c>
      <c r="I12" s="26" t="s">
        <v>90</v>
      </c>
      <c r="J12" s="26" t="s">
        <v>90</v>
      </c>
      <c r="K12" s="26" t="s">
        <v>92</v>
      </c>
      <c r="P12" s="196" t="s">
        <v>103</v>
      </c>
      <c r="Q12" s="196" t="str">
        <f>一覧表男子!$C$10</f>
        <v>【正式名称】
全角15文字以内</v>
      </c>
      <c r="R12" s="196" t="str">
        <f t="shared" si="0"/>
        <v>【正式名称】
全角15文字以内 I</v>
      </c>
      <c r="S12" s="196" t="str">
        <f>一覧表男子!$C$9</f>
        <v>ﾖﾐｶﾞﾅ</v>
      </c>
      <c r="T12" s="196" t="str">
        <f t="shared" si="1"/>
        <v>0 I</v>
      </c>
    </row>
    <row r="13" spans="1:20" s="88" customFormat="1" ht="19.75" hidden="1" customHeight="1" x14ac:dyDescent="0.2">
      <c r="A13" s="235">
        <v>2</v>
      </c>
      <c r="B13" s="236" t="s">
        <v>102</v>
      </c>
      <c r="C13" s="195"/>
      <c r="D13" s="196" t="e">
        <f t="shared" si="3"/>
        <v>#N/A</v>
      </c>
      <c r="E13" s="195"/>
      <c r="F13" s="26" t="s">
        <v>92</v>
      </c>
      <c r="G13" s="26" t="s">
        <v>90</v>
      </c>
      <c r="H13" s="26" t="s">
        <v>94</v>
      </c>
      <c r="I13" s="26" t="s">
        <v>94</v>
      </c>
      <c r="J13" s="26" t="s">
        <v>92</v>
      </c>
      <c r="K13" s="26" t="s">
        <v>90</v>
      </c>
      <c r="P13" s="196" t="s">
        <v>104</v>
      </c>
      <c r="Q13" s="196" t="str">
        <f>一覧表男子!$C$10</f>
        <v>【正式名称】
全角15文字以内</v>
      </c>
      <c r="R13" s="196" t="str">
        <f t="shared" si="0"/>
        <v>【正式名称】
全角15文字以内 J</v>
      </c>
      <c r="S13" s="196" t="str">
        <f>一覧表男子!$C$9</f>
        <v>ﾖﾐｶﾞﾅ</v>
      </c>
      <c r="T13" s="196" t="str">
        <f t="shared" si="1"/>
        <v>0 J</v>
      </c>
    </row>
    <row r="14" spans="1:20" s="88" customFormat="1" ht="19.75" hidden="1" customHeight="1" x14ac:dyDescent="0.2">
      <c r="A14" s="235">
        <v>3</v>
      </c>
      <c r="B14" s="236" t="s">
        <v>102</v>
      </c>
      <c r="C14" s="195"/>
      <c r="D14" s="196" t="e">
        <f t="shared" si="3"/>
        <v>#N/A</v>
      </c>
      <c r="E14" s="195"/>
      <c r="F14" s="26" t="s">
        <v>29</v>
      </c>
      <c r="G14" s="26" t="s">
        <v>29</v>
      </c>
      <c r="H14" s="26" t="s">
        <v>29</v>
      </c>
      <c r="I14" s="26" t="s">
        <v>90</v>
      </c>
      <c r="J14" s="26" t="s">
        <v>90</v>
      </c>
      <c r="K14" s="26" t="s">
        <v>90</v>
      </c>
      <c r="P14" s="196" t="s">
        <v>105</v>
      </c>
      <c r="Q14" s="196" t="str">
        <f>一覧表男子!$C$10</f>
        <v>【正式名称】
全角15文字以内</v>
      </c>
      <c r="R14" s="196" t="str">
        <f t="shared" si="0"/>
        <v>【正式名称】
全角15文字以内 K</v>
      </c>
      <c r="S14" s="196" t="str">
        <f>一覧表男子!$C$9</f>
        <v>ﾖﾐｶﾞﾅ</v>
      </c>
      <c r="T14" s="196" t="str">
        <f t="shared" si="1"/>
        <v>0 K</v>
      </c>
    </row>
    <row r="15" spans="1:20" s="88" customFormat="1" ht="19.75" hidden="1" customHeight="1" x14ac:dyDescent="0.2">
      <c r="A15" s="235">
        <v>4</v>
      </c>
      <c r="B15" s="236" t="s">
        <v>102</v>
      </c>
      <c r="C15" s="195"/>
      <c r="D15" s="196" t="e">
        <f t="shared" si="3"/>
        <v>#N/A</v>
      </c>
      <c r="E15" s="195"/>
      <c r="F15" s="26" t="s">
        <v>106</v>
      </c>
      <c r="G15" s="26" t="s">
        <v>106</v>
      </c>
      <c r="H15" s="26" t="s">
        <v>106</v>
      </c>
      <c r="I15" s="26" t="s">
        <v>106</v>
      </c>
      <c r="J15" s="26" t="s">
        <v>106</v>
      </c>
      <c r="K15" s="26" t="s">
        <v>106</v>
      </c>
      <c r="P15" s="196" t="s">
        <v>107</v>
      </c>
      <c r="Q15" s="196" t="str">
        <f>一覧表男子!$C$10</f>
        <v>【正式名称】
全角15文字以内</v>
      </c>
      <c r="R15" s="196" t="str">
        <f t="shared" si="0"/>
        <v>【正式名称】
全角15文字以内 L</v>
      </c>
      <c r="S15" s="196" t="str">
        <f>一覧表男子!$C$9</f>
        <v>ﾖﾐｶﾞﾅ</v>
      </c>
      <c r="T15" s="196" t="str">
        <f t="shared" si="1"/>
        <v>0 L</v>
      </c>
    </row>
    <row r="16" spans="1:20" s="88" customFormat="1" ht="19.75" hidden="1" customHeight="1" x14ac:dyDescent="0.2">
      <c r="A16" s="235">
        <v>5</v>
      </c>
      <c r="B16" s="236" t="s">
        <v>102</v>
      </c>
      <c r="C16" s="195"/>
      <c r="D16" s="196" t="e">
        <f t="shared" si="3"/>
        <v>#N/A</v>
      </c>
      <c r="E16" s="195"/>
      <c r="F16" s="26" t="s">
        <v>92</v>
      </c>
      <c r="G16" s="26" t="s">
        <v>106</v>
      </c>
      <c r="H16" s="26" t="s">
        <v>106</v>
      </c>
      <c r="I16" s="26" t="s">
        <v>106</v>
      </c>
      <c r="J16" s="26" t="s">
        <v>106</v>
      </c>
      <c r="K16" s="26" t="s">
        <v>106</v>
      </c>
      <c r="P16" s="196" t="s">
        <v>108</v>
      </c>
      <c r="Q16" s="196" t="str">
        <f>一覧表男子!$C$10</f>
        <v>【正式名称】
全角15文字以内</v>
      </c>
      <c r="R16" s="196" t="str">
        <f t="shared" si="0"/>
        <v>【正式名称】
全角15文字以内 M</v>
      </c>
      <c r="S16" s="196" t="str">
        <f>一覧表男子!$C$9</f>
        <v>ﾖﾐｶﾞﾅ</v>
      </c>
      <c r="T16" s="196" t="str">
        <f t="shared" si="1"/>
        <v>0 M</v>
      </c>
    </row>
    <row r="17" spans="1:20" s="88" customFormat="1" ht="19.75" hidden="1" customHeight="1" x14ac:dyDescent="0.2">
      <c r="A17" s="235">
        <v>6</v>
      </c>
      <c r="B17" s="236" t="s">
        <v>102</v>
      </c>
      <c r="C17" s="195"/>
      <c r="D17" s="196" t="e">
        <f t="shared" si="3"/>
        <v>#N/A</v>
      </c>
      <c r="E17" s="195"/>
      <c r="F17" s="26" t="s">
        <v>106</v>
      </c>
      <c r="G17" s="26" t="s">
        <v>106</v>
      </c>
      <c r="H17" s="26" t="s">
        <v>106</v>
      </c>
      <c r="I17" s="26" t="s">
        <v>106</v>
      </c>
      <c r="J17" s="26" t="s">
        <v>106</v>
      </c>
      <c r="K17" s="26" t="s">
        <v>92</v>
      </c>
      <c r="P17" s="196" t="s">
        <v>109</v>
      </c>
      <c r="Q17" s="196" t="str">
        <f>一覧表男子!$C$10</f>
        <v>【正式名称】
全角15文字以内</v>
      </c>
      <c r="R17" s="196" t="str">
        <f t="shared" si="0"/>
        <v>【正式名称】
全角15文字以内 N</v>
      </c>
      <c r="S17" s="196" t="str">
        <f>一覧表男子!$C$9</f>
        <v>ﾖﾐｶﾞﾅ</v>
      </c>
      <c r="T17" s="196" t="str">
        <f t="shared" si="1"/>
        <v>0 N</v>
      </c>
    </row>
    <row r="18" spans="1:20" s="88" customFormat="1" ht="19.75" hidden="1" customHeight="1" x14ac:dyDescent="0.2">
      <c r="A18" s="235">
        <v>7</v>
      </c>
      <c r="B18" s="236" t="s">
        <v>102</v>
      </c>
      <c r="C18" s="195"/>
      <c r="D18" s="196" t="e">
        <f t="shared" si="3"/>
        <v>#N/A</v>
      </c>
      <c r="E18" s="195"/>
      <c r="F18" s="26" t="s">
        <v>92</v>
      </c>
      <c r="G18" s="26" t="s">
        <v>106</v>
      </c>
      <c r="H18" s="26" t="s">
        <v>106</v>
      </c>
      <c r="I18" s="26" t="s">
        <v>106</v>
      </c>
      <c r="J18" s="26" t="s">
        <v>106</v>
      </c>
      <c r="K18" s="26" t="s">
        <v>106</v>
      </c>
      <c r="P18" s="196" t="s">
        <v>110</v>
      </c>
      <c r="Q18" s="196" t="str">
        <f>一覧表男子!$C$10</f>
        <v>【正式名称】
全角15文字以内</v>
      </c>
      <c r="R18" s="196" t="str">
        <f t="shared" si="0"/>
        <v>【正式名称】
全角15文字以内 O</v>
      </c>
      <c r="S18" s="196" t="str">
        <f>一覧表男子!$C$9</f>
        <v>ﾖﾐｶﾞﾅ</v>
      </c>
      <c r="T18" s="196" t="str">
        <f t="shared" si="1"/>
        <v>0 O</v>
      </c>
    </row>
    <row r="19" spans="1:20" s="88" customFormat="1" x14ac:dyDescent="0.2"/>
    <row r="20" spans="1:20" s="177" customFormat="1" ht="23.5" customHeight="1" x14ac:dyDescent="0.2">
      <c r="A20" s="318" t="s">
        <v>111</v>
      </c>
      <c r="B20" s="319"/>
      <c r="C20" s="237" t="s">
        <v>58</v>
      </c>
      <c r="D20" s="237" t="s">
        <v>112</v>
      </c>
      <c r="E20" s="237" t="s">
        <v>113</v>
      </c>
      <c r="F20" s="237" t="s">
        <v>82</v>
      </c>
      <c r="G20" s="237" t="s">
        <v>83</v>
      </c>
      <c r="H20" s="237" t="s">
        <v>84</v>
      </c>
      <c r="I20" s="237" t="s">
        <v>85</v>
      </c>
      <c r="J20" s="237" t="s">
        <v>86</v>
      </c>
      <c r="K20" s="237" t="s">
        <v>87</v>
      </c>
    </row>
    <row r="21" spans="1:20" s="88" customFormat="1" ht="19.75" customHeight="1" x14ac:dyDescent="0.2">
      <c r="A21" s="238">
        <v>1</v>
      </c>
      <c r="B21" s="238" t="s">
        <v>114</v>
      </c>
      <c r="C21" s="195"/>
      <c r="D21" s="196" t="e">
        <f>VLOOKUP($C21,$R$21:$T$35,3,0)</f>
        <v>#N/A</v>
      </c>
      <c r="E21" s="195"/>
      <c r="F21" s="195"/>
      <c r="G21" s="195"/>
      <c r="H21" s="195"/>
      <c r="I21" s="195"/>
      <c r="J21" s="195"/>
      <c r="K21" s="195"/>
      <c r="P21" s="196" t="s">
        <v>115</v>
      </c>
      <c r="Q21" s="196">
        <f>一覧表女子!$H$10</f>
        <v>0</v>
      </c>
      <c r="R21" s="196" t="str">
        <f t="shared" ref="R21:R35" si="4">$Q21&amp;" "&amp;$P21</f>
        <v>0 A</v>
      </c>
      <c r="S21" s="196">
        <f>一覧表女子!$H$9</f>
        <v>0</v>
      </c>
      <c r="T21" s="196" t="str">
        <f>$S$21&amp;" "&amp;$P21</f>
        <v>0 A</v>
      </c>
    </row>
    <row r="22" spans="1:20" s="88" customFormat="1" ht="19.75" customHeight="1" x14ac:dyDescent="0.2">
      <c r="A22" s="238">
        <v>2</v>
      </c>
      <c r="B22" s="238" t="s">
        <v>114</v>
      </c>
      <c r="C22" s="195"/>
      <c r="D22" s="196" t="e">
        <f t="shared" ref="D22:D27" si="5">VLOOKUP($C22,$R$21:$T$35,3,0)</f>
        <v>#N/A</v>
      </c>
      <c r="E22" s="195"/>
      <c r="F22" s="195"/>
      <c r="G22" s="195"/>
      <c r="H22" s="195"/>
      <c r="I22" s="195"/>
      <c r="J22" s="195"/>
      <c r="K22" s="195"/>
      <c r="P22" s="196" t="s">
        <v>116</v>
      </c>
      <c r="Q22" s="196">
        <f>一覧表女子!$H$10</f>
        <v>0</v>
      </c>
      <c r="R22" s="196" t="str">
        <f t="shared" si="4"/>
        <v>0 B</v>
      </c>
      <c r="S22" s="196">
        <f>一覧表女子!$H$9</f>
        <v>0</v>
      </c>
      <c r="T22" s="196" t="str">
        <f t="shared" ref="T22:T35" si="6">$S$21&amp;" "&amp;$P22</f>
        <v>0 B</v>
      </c>
    </row>
    <row r="23" spans="1:20" s="88" customFormat="1" ht="19.75" customHeight="1" x14ac:dyDescent="0.2">
      <c r="A23" s="238">
        <v>3</v>
      </c>
      <c r="B23" s="238" t="s">
        <v>114</v>
      </c>
      <c r="C23" s="195"/>
      <c r="D23" s="196" t="e">
        <f t="shared" si="5"/>
        <v>#N/A</v>
      </c>
      <c r="E23" s="195"/>
      <c r="F23" s="195"/>
      <c r="G23" s="195"/>
      <c r="H23" s="195"/>
      <c r="I23" s="195"/>
      <c r="J23" s="195"/>
      <c r="K23" s="195"/>
      <c r="P23" s="196" t="s">
        <v>117</v>
      </c>
      <c r="Q23" s="196">
        <f>一覧表女子!$H$10</f>
        <v>0</v>
      </c>
      <c r="R23" s="196" t="str">
        <f t="shared" si="4"/>
        <v>0 C</v>
      </c>
      <c r="S23" s="196">
        <f>一覧表女子!$H$9</f>
        <v>0</v>
      </c>
      <c r="T23" s="196" t="str">
        <f t="shared" si="6"/>
        <v>0 C</v>
      </c>
    </row>
    <row r="24" spans="1:20" s="88" customFormat="1" ht="19.75" customHeight="1" x14ac:dyDescent="0.2">
      <c r="A24" s="238">
        <v>4</v>
      </c>
      <c r="B24" s="238" t="s">
        <v>114</v>
      </c>
      <c r="C24" s="195"/>
      <c r="D24" s="196" t="e">
        <f t="shared" si="5"/>
        <v>#N/A</v>
      </c>
      <c r="E24" s="195"/>
      <c r="F24" s="195"/>
      <c r="G24" s="195"/>
      <c r="H24" s="195"/>
      <c r="I24" s="195"/>
      <c r="J24" s="195"/>
      <c r="K24" s="195"/>
      <c r="P24" s="196" t="s">
        <v>118</v>
      </c>
      <c r="Q24" s="196">
        <f>一覧表女子!$H$10</f>
        <v>0</v>
      </c>
      <c r="R24" s="196" t="str">
        <f t="shared" si="4"/>
        <v>0 D</v>
      </c>
      <c r="S24" s="196">
        <f>一覧表女子!$H$9</f>
        <v>0</v>
      </c>
      <c r="T24" s="196" t="str">
        <f t="shared" si="6"/>
        <v>0 D</v>
      </c>
    </row>
    <row r="25" spans="1:20" s="88" customFormat="1" ht="19.75" customHeight="1" x14ac:dyDescent="0.2">
      <c r="A25" s="238">
        <v>5</v>
      </c>
      <c r="B25" s="238" t="s">
        <v>114</v>
      </c>
      <c r="C25" s="195"/>
      <c r="D25" s="196" t="e">
        <f t="shared" si="5"/>
        <v>#N/A</v>
      </c>
      <c r="E25" s="195"/>
      <c r="F25" s="195"/>
      <c r="G25" s="195"/>
      <c r="H25" s="195"/>
      <c r="I25" s="195"/>
      <c r="J25" s="195"/>
      <c r="K25" s="195"/>
      <c r="P25" s="196" t="s">
        <v>119</v>
      </c>
      <c r="Q25" s="196">
        <f>一覧表女子!$H$10</f>
        <v>0</v>
      </c>
      <c r="R25" s="196" t="str">
        <f t="shared" si="4"/>
        <v>0 E</v>
      </c>
      <c r="S25" s="196">
        <f>一覧表女子!$H$9</f>
        <v>0</v>
      </c>
      <c r="T25" s="196" t="str">
        <f t="shared" si="6"/>
        <v>0 E</v>
      </c>
    </row>
    <row r="26" spans="1:20" s="88" customFormat="1" ht="19.75" customHeight="1" x14ac:dyDescent="0.2">
      <c r="A26" s="238">
        <v>6</v>
      </c>
      <c r="B26" s="238" t="s">
        <v>114</v>
      </c>
      <c r="C26" s="195"/>
      <c r="D26" s="196" t="e">
        <f t="shared" si="5"/>
        <v>#N/A</v>
      </c>
      <c r="E26" s="195"/>
      <c r="F26" s="195"/>
      <c r="G26" s="195"/>
      <c r="H26" s="195"/>
      <c r="I26" s="195"/>
      <c r="J26" s="195"/>
      <c r="K26" s="195"/>
      <c r="P26" s="196" t="s">
        <v>120</v>
      </c>
      <c r="Q26" s="196">
        <f>一覧表女子!$H$10</f>
        <v>0</v>
      </c>
      <c r="R26" s="196" t="str">
        <f t="shared" si="4"/>
        <v>0 F</v>
      </c>
      <c r="S26" s="196">
        <f>一覧表女子!$H$9</f>
        <v>0</v>
      </c>
      <c r="T26" s="196" t="str">
        <f t="shared" si="6"/>
        <v>0 F</v>
      </c>
    </row>
    <row r="27" spans="1:20" s="88" customFormat="1" ht="19.75" customHeight="1" x14ac:dyDescent="0.2">
      <c r="A27" s="238">
        <v>7</v>
      </c>
      <c r="B27" s="238" t="s">
        <v>114</v>
      </c>
      <c r="C27" s="195"/>
      <c r="D27" s="196" t="e">
        <f t="shared" si="5"/>
        <v>#N/A</v>
      </c>
      <c r="E27" s="195"/>
      <c r="F27" s="195"/>
      <c r="G27" s="195"/>
      <c r="H27" s="195"/>
      <c r="I27" s="195"/>
      <c r="J27" s="195"/>
      <c r="K27" s="195"/>
      <c r="P27" s="196" t="s">
        <v>121</v>
      </c>
      <c r="Q27" s="196">
        <f>一覧表女子!$H$10</f>
        <v>0</v>
      </c>
      <c r="R27" s="196" t="str">
        <f t="shared" si="4"/>
        <v>0 G</v>
      </c>
      <c r="S27" s="196">
        <f>一覧表女子!$H$9</f>
        <v>0</v>
      </c>
      <c r="T27" s="196" t="str">
        <f t="shared" si="6"/>
        <v>0 G</v>
      </c>
    </row>
    <row r="28" spans="1:20" s="83" customFormat="1" ht="23.5" hidden="1" customHeight="1" x14ac:dyDescent="0.2">
      <c r="A28" s="311" t="s">
        <v>122</v>
      </c>
      <c r="B28" s="312"/>
      <c r="C28" s="198" t="s">
        <v>58</v>
      </c>
      <c r="D28" s="199" t="s">
        <v>60</v>
      </c>
      <c r="E28" s="199" t="s">
        <v>59</v>
      </c>
      <c r="F28" s="199" t="s">
        <v>82</v>
      </c>
      <c r="G28" s="199" t="s">
        <v>83</v>
      </c>
      <c r="H28" s="199" t="s">
        <v>84</v>
      </c>
      <c r="I28" s="199" t="s">
        <v>85</v>
      </c>
      <c r="J28" s="199" t="s">
        <v>86</v>
      </c>
      <c r="K28" s="199" t="s">
        <v>87</v>
      </c>
      <c r="P28" s="196" t="s">
        <v>123</v>
      </c>
      <c r="Q28" s="196" t="str">
        <f>一覧表女子!$C$10</f>
        <v>【正式名称】
全角15文字以内</v>
      </c>
      <c r="R28" s="196" t="str">
        <f t="shared" si="4"/>
        <v>【正式名称】
全角15文字以内 H</v>
      </c>
      <c r="S28" s="196" t="str">
        <f>一覧表女子!$C$9</f>
        <v>ﾖﾐｶﾞﾅ</v>
      </c>
      <c r="T28" s="196" t="str">
        <f t="shared" si="6"/>
        <v>0 H</v>
      </c>
    </row>
    <row r="29" spans="1:20" s="88" customFormat="1" ht="19.75" hidden="1" customHeight="1" x14ac:dyDescent="0.2">
      <c r="A29" s="197">
        <v>1</v>
      </c>
      <c r="B29" s="197" t="s">
        <v>124</v>
      </c>
      <c r="C29" s="195"/>
      <c r="D29" s="196" t="e">
        <f t="shared" ref="D29:D35" si="7">VLOOKUP($C29,$R$21:$T$35,3)</f>
        <v>#N/A</v>
      </c>
      <c r="E29" s="195"/>
      <c r="F29" s="195"/>
      <c r="G29" s="195"/>
      <c r="H29" s="195"/>
      <c r="I29" s="195"/>
      <c r="J29" s="195"/>
      <c r="K29" s="195"/>
      <c r="P29" s="196" t="s">
        <v>125</v>
      </c>
      <c r="Q29" s="196" t="str">
        <f>一覧表女子!$C$10</f>
        <v>【正式名称】
全角15文字以内</v>
      </c>
      <c r="R29" s="196" t="str">
        <f t="shared" si="4"/>
        <v>【正式名称】
全角15文字以内 I</v>
      </c>
      <c r="S29" s="196" t="str">
        <f>一覧表女子!$C$9</f>
        <v>ﾖﾐｶﾞﾅ</v>
      </c>
      <c r="T29" s="196" t="str">
        <f t="shared" si="6"/>
        <v>0 I</v>
      </c>
    </row>
    <row r="30" spans="1:20" s="88" customFormat="1" ht="19.75" hidden="1" customHeight="1" x14ac:dyDescent="0.2">
      <c r="A30" s="197">
        <v>2</v>
      </c>
      <c r="B30" s="197" t="s">
        <v>124</v>
      </c>
      <c r="C30" s="195"/>
      <c r="D30" s="196" t="e">
        <f t="shared" si="7"/>
        <v>#N/A</v>
      </c>
      <c r="E30" s="195"/>
      <c r="F30" s="195"/>
      <c r="G30" s="195"/>
      <c r="H30" s="195"/>
      <c r="I30" s="195"/>
      <c r="J30" s="195"/>
      <c r="K30" s="195"/>
      <c r="P30" s="196" t="s">
        <v>126</v>
      </c>
      <c r="Q30" s="196" t="str">
        <f>一覧表女子!$C$10</f>
        <v>【正式名称】
全角15文字以内</v>
      </c>
      <c r="R30" s="196" t="str">
        <f t="shared" si="4"/>
        <v>【正式名称】
全角15文字以内 J</v>
      </c>
      <c r="S30" s="196" t="str">
        <f>一覧表女子!$C$9</f>
        <v>ﾖﾐｶﾞﾅ</v>
      </c>
      <c r="T30" s="196" t="str">
        <f t="shared" si="6"/>
        <v>0 J</v>
      </c>
    </row>
    <row r="31" spans="1:20" s="88" customFormat="1" ht="19.75" hidden="1" customHeight="1" x14ac:dyDescent="0.2">
      <c r="A31" s="197">
        <v>3</v>
      </c>
      <c r="B31" s="197" t="s">
        <v>124</v>
      </c>
      <c r="C31" s="195"/>
      <c r="D31" s="196" t="e">
        <f t="shared" si="7"/>
        <v>#N/A</v>
      </c>
      <c r="E31" s="195"/>
      <c r="F31" s="195"/>
      <c r="G31" s="195"/>
      <c r="H31" s="195"/>
      <c r="I31" s="195"/>
      <c r="J31" s="195"/>
      <c r="K31" s="195"/>
      <c r="P31" s="196" t="s">
        <v>127</v>
      </c>
      <c r="Q31" s="196" t="str">
        <f>一覧表女子!$C$10</f>
        <v>【正式名称】
全角15文字以内</v>
      </c>
      <c r="R31" s="196" t="str">
        <f t="shared" si="4"/>
        <v>【正式名称】
全角15文字以内 K</v>
      </c>
      <c r="S31" s="196" t="str">
        <f>一覧表女子!$C$9</f>
        <v>ﾖﾐｶﾞﾅ</v>
      </c>
      <c r="T31" s="196" t="str">
        <f t="shared" si="6"/>
        <v>0 K</v>
      </c>
    </row>
    <row r="32" spans="1:20" s="88" customFormat="1" ht="19.75" hidden="1" customHeight="1" x14ac:dyDescent="0.2">
      <c r="A32" s="197">
        <v>4</v>
      </c>
      <c r="B32" s="197" t="s">
        <v>124</v>
      </c>
      <c r="C32" s="195"/>
      <c r="D32" s="196" t="e">
        <f t="shared" si="7"/>
        <v>#N/A</v>
      </c>
      <c r="E32" s="195"/>
      <c r="F32" s="195"/>
      <c r="G32" s="195"/>
      <c r="H32" s="195"/>
      <c r="I32" s="195"/>
      <c r="J32" s="195"/>
      <c r="K32" s="195"/>
      <c r="P32" s="196" t="s">
        <v>107</v>
      </c>
      <c r="Q32" s="196" t="str">
        <f>一覧表女子!$C$10</f>
        <v>【正式名称】
全角15文字以内</v>
      </c>
      <c r="R32" s="196" t="str">
        <f t="shared" si="4"/>
        <v>【正式名称】
全角15文字以内 L</v>
      </c>
      <c r="S32" s="196" t="str">
        <f>一覧表女子!$C$9</f>
        <v>ﾖﾐｶﾞﾅ</v>
      </c>
      <c r="T32" s="196" t="str">
        <f t="shared" si="6"/>
        <v>0 L</v>
      </c>
    </row>
    <row r="33" spans="1:20" s="88" customFormat="1" ht="19.75" hidden="1" customHeight="1" x14ac:dyDescent="0.2">
      <c r="A33" s="197">
        <v>5</v>
      </c>
      <c r="B33" s="197" t="s">
        <v>124</v>
      </c>
      <c r="C33" s="195"/>
      <c r="D33" s="196" t="e">
        <f t="shared" si="7"/>
        <v>#N/A</v>
      </c>
      <c r="E33" s="195"/>
      <c r="F33" s="195"/>
      <c r="G33" s="195"/>
      <c r="H33" s="195"/>
      <c r="I33" s="195"/>
      <c r="J33" s="195"/>
      <c r="K33" s="195"/>
      <c r="P33" s="196" t="s">
        <v>108</v>
      </c>
      <c r="Q33" s="196" t="str">
        <f>一覧表女子!$C$10</f>
        <v>【正式名称】
全角15文字以内</v>
      </c>
      <c r="R33" s="196" t="str">
        <f t="shared" si="4"/>
        <v>【正式名称】
全角15文字以内 M</v>
      </c>
      <c r="S33" s="196" t="str">
        <f>一覧表女子!$C$9</f>
        <v>ﾖﾐｶﾞﾅ</v>
      </c>
      <c r="T33" s="196" t="str">
        <f t="shared" si="6"/>
        <v>0 M</v>
      </c>
    </row>
    <row r="34" spans="1:20" s="88" customFormat="1" ht="19.75" hidden="1" customHeight="1" x14ac:dyDescent="0.2">
      <c r="A34" s="197">
        <v>6</v>
      </c>
      <c r="B34" s="197" t="s">
        <v>124</v>
      </c>
      <c r="C34" s="195"/>
      <c r="D34" s="196" t="e">
        <f t="shared" si="7"/>
        <v>#N/A</v>
      </c>
      <c r="E34" s="195"/>
      <c r="F34" s="195"/>
      <c r="G34" s="195"/>
      <c r="H34" s="195"/>
      <c r="I34" s="195"/>
      <c r="J34" s="195"/>
      <c r="K34" s="195"/>
      <c r="P34" s="196" t="s">
        <v>109</v>
      </c>
      <c r="Q34" s="196" t="str">
        <f>一覧表女子!$C$10</f>
        <v>【正式名称】
全角15文字以内</v>
      </c>
      <c r="R34" s="196" t="str">
        <f t="shared" si="4"/>
        <v>【正式名称】
全角15文字以内 N</v>
      </c>
      <c r="S34" s="196" t="str">
        <f>一覧表女子!$C$9</f>
        <v>ﾖﾐｶﾞﾅ</v>
      </c>
      <c r="T34" s="196" t="str">
        <f t="shared" si="6"/>
        <v>0 N</v>
      </c>
    </row>
    <row r="35" spans="1:20" s="88" customFormat="1" ht="19.75" hidden="1" customHeight="1" x14ac:dyDescent="0.2">
      <c r="A35" s="197">
        <v>7</v>
      </c>
      <c r="B35" s="197" t="s">
        <v>124</v>
      </c>
      <c r="C35" s="195"/>
      <c r="D35" s="196" t="e">
        <f t="shared" si="7"/>
        <v>#N/A</v>
      </c>
      <c r="E35" s="195"/>
      <c r="F35" s="195"/>
      <c r="G35" s="195"/>
      <c r="H35" s="195"/>
      <c r="I35" s="195"/>
      <c r="J35" s="195"/>
      <c r="K35" s="195"/>
      <c r="P35" s="196" t="s">
        <v>110</v>
      </c>
      <c r="Q35" s="196" t="str">
        <f>一覧表女子!$C$10</f>
        <v>【正式名称】
全角15文字以内</v>
      </c>
      <c r="R35" s="196" t="str">
        <f t="shared" si="4"/>
        <v>【正式名称】
全角15文字以内 O</v>
      </c>
      <c r="S35" s="196" t="str">
        <f>一覧表女子!$C$9</f>
        <v>ﾖﾐｶﾞﾅ</v>
      </c>
      <c r="T35" s="196" t="str">
        <f t="shared" si="6"/>
        <v>0 O</v>
      </c>
    </row>
  </sheetData>
  <sheetProtection algorithmName="SHA-512" hashValue="zH5X7EynTuImo0R38p/7i3IR48BQNy2ed7lq5/pWema1yRHBngN5qtRiVE1+yaMx1YTwyo2ECheeIhVXBuhdpg==" saltValue="JtS0HBxolEhXtB4aI0dnQ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$T$4:$T$10</formula1>
    </dataValidation>
    <dataValidation type="list" allowBlank="1" showInputMessage="1" showErrorMessage="1" sqref="C21:C27 C29:C35" xr:uid="{00000000-0002-0000-0200-000001000000}">
      <formula1>$T$21:$T$27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796875" defaultRowHeight="13" x14ac:dyDescent="0.2"/>
  <cols>
    <col min="1" max="1" width="9.1796875" style="75"/>
    <col min="2" max="2" width="11.81640625" style="75" customWidth="1"/>
    <col min="3" max="3" width="11.453125" style="75" customWidth="1"/>
    <col min="4" max="4" width="9.453125" style="75" customWidth="1"/>
    <col min="5" max="5" width="19.453125" style="75" customWidth="1"/>
    <col min="6" max="6" width="17" style="75" customWidth="1"/>
    <col min="7" max="8" width="18.1796875" style="75" customWidth="1"/>
    <col min="9" max="10" width="9.1796875" style="75"/>
    <col min="11" max="11" width="21.1796875" style="75" customWidth="1"/>
    <col min="12" max="12" width="9.1796875" style="75"/>
    <col min="13" max="13" width="11.81640625" style="75" customWidth="1"/>
    <col min="14" max="14" width="11.453125" style="75" customWidth="1"/>
    <col min="15" max="15" width="9.453125" style="75" customWidth="1"/>
    <col min="16" max="16" width="19.453125" style="75" customWidth="1"/>
    <col min="17" max="17" width="17" style="75" customWidth="1"/>
    <col min="18" max="19" width="18.1796875" style="75" customWidth="1"/>
    <col min="20" max="23" width="9.1796875" style="75"/>
    <col min="24" max="25" width="18.453125" style="75" customWidth="1"/>
    <col min="26" max="16384" width="9.1796875" style="75"/>
  </cols>
  <sheetData>
    <row r="1" spans="1:25" x14ac:dyDescent="0.2">
      <c r="A1" s="320" t="s">
        <v>46</v>
      </c>
      <c r="B1" s="320"/>
      <c r="C1" s="320"/>
      <c r="D1" s="320"/>
      <c r="E1" s="320"/>
      <c r="F1" s="320"/>
      <c r="G1" s="320"/>
      <c r="H1" s="320"/>
      <c r="I1" s="320"/>
      <c r="J1" s="320"/>
      <c r="L1" s="321" t="s">
        <v>47</v>
      </c>
      <c r="M1" s="321"/>
      <c r="N1" s="321"/>
      <c r="O1" s="321"/>
      <c r="P1" s="321"/>
      <c r="Q1" s="321"/>
      <c r="R1" s="321"/>
      <c r="S1" s="321"/>
      <c r="T1" s="321"/>
      <c r="U1" s="321"/>
      <c r="X1" s="322" t="s">
        <v>62</v>
      </c>
      <c r="Y1" s="322"/>
    </row>
    <row r="2" spans="1:25" x14ac:dyDescent="0.2">
      <c r="A2" s="78" t="s">
        <v>56</v>
      </c>
      <c r="B2" s="78" t="s">
        <v>17</v>
      </c>
      <c r="C2" s="78" t="s">
        <v>48</v>
      </c>
      <c r="D2" s="78" t="s">
        <v>49</v>
      </c>
      <c r="E2" s="78" t="s">
        <v>50</v>
      </c>
      <c r="F2" s="78" t="s">
        <v>51</v>
      </c>
      <c r="G2" s="78" t="s">
        <v>52</v>
      </c>
      <c r="H2" s="78" t="s">
        <v>55</v>
      </c>
      <c r="I2" s="78" t="s">
        <v>53</v>
      </c>
      <c r="J2" s="78" t="s">
        <v>54</v>
      </c>
      <c r="L2" s="81" t="s">
        <v>56</v>
      </c>
      <c r="M2" s="81" t="s">
        <v>17</v>
      </c>
      <c r="N2" s="81" t="s">
        <v>48</v>
      </c>
      <c r="O2" s="81" t="s">
        <v>49</v>
      </c>
      <c r="P2" s="81" t="s">
        <v>50</v>
      </c>
      <c r="Q2" s="81" t="s">
        <v>51</v>
      </c>
      <c r="R2" s="81" t="s">
        <v>52</v>
      </c>
      <c r="S2" s="81" t="s">
        <v>57</v>
      </c>
      <c r="T2" s="81" t="s">
        <v>53</v>
      </c>
      <c r="U2" s="81" t="s">
        <v>54</v>
      </c>
      <c r="X2" s="322"/>
      <c r="Y2" s="322"/>
    </row>
    <row r="3" spans="1:25" x14ac:dyDescent="0.2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141</v>
      </c>
      <c r="J3" s="80" t="s">
        <v>142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143</v>
      </c>
      <c r="U3" s="80" t="s">
        <v>142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2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141</v>
      </c>
      <c r="J4" s="80" t="s">
        <v>142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143</v>
      </c>
      <c r="U4" s="80" t="s">
        <v>142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2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141</v>
      </c>
      <c r="J5" s="80" t="s">
        <v>142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143</v>
      </c>
      <c r="U5" s="80" t="s">
        <v>142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2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141</v>
      </c>
      <c r="J6" s="80" t="s">
        <v>142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143</v>
      </c>
      <c r="U6" s="80" t="s">
        <v>142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2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141</v>
      </c>
      <c r="J7" s="80" t="s">
        <v>142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143</v>
      </c>
      <c r="U7" s="80" t="s">
        <v>142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2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141</v>
      </c>
      <c r="J8" s="80" t="s">
        <v>142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143</v>
      </c>
      <c r="U8" s="80" t="s">
        <v>142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2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141</v>
      </c>
      <c r="J9" s="80" t="s">
        <v>142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143</v>
      </c>
      <c r="U9" s="80" t="s">
        <v>142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2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141</v>
      </c>
      <c r="J10" s="80" t="s">
        <v>142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143</v>
      </c>
      <c r="U10" s="80" t="s">
        <v>142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2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141</v>
      </c>
      <c r="J11" s="80" t="s">
        <v>142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143</v>
      </c>
      <c r="U11" s="80" t="s">
        <v>142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2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141</v>
      </c>
      <c r="J12" s="80" t="s">
        <v>142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143</v>
      </c>
      <c r="U12" s="80" t="s">
        <v>142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2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141</v>
      </c>
      <c r="J13" s="80" t="s">
        <v>142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143</v>
      </c>
      <c r="U13" s="80" t="s">
        <v>142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2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141</v>
      </c>
      <c r="J14" s="80" t="s">
        <v>142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143</v>
      </c>
      <c r="U14" s="80" t="s">
        <v>142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2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141</v>
      </c>
      <c r="J15" s="80" t="s">
        <v>142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143</v>
      </c>
      <c r="U15" s="80" t="s">
        <v>142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2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141</v>
      </c>
      <c r="J16" s="80" t="s">
        <v>142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143</v>
      </c>
      <c r="U16" s="80" t="s">
        <v>142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2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141</v>
      </c>
      <c r="J17" s="80" t="s">
        <v>142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143</v>
      </c>
      <c r="U17" s="80" t="s">
        <v>142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2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141</v>
      </c>
      <c r="J18" s="80" t="s">
        <v>142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143</v>
      </c>
      <c r="U18" s="80" t="s">
        <v>142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2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141</v>
      </c>
      <c r="J19" s="80" t="s">
        <v>142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143</v>
      </c>
      <c r="U19" s="80" t="s">
        <v>142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2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141</v>
      </c>
      <c r="J20" s="80" t="s">
        <v>142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143</v>
      </c>
      <c r="U20" s="80" t="s">
        <v>142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2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141</v>
      </c>
      <c r="J21" s="80" t="s">
        <v>142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143</v>
      </c>
      <c r="U21" s="80" t="s">
        <v>142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2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141</v>
      </c>
      <c r="J22" s="80" t="s">
        <v>142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143</v>
      </c>
      <c r="U22" s="80" t="s">
        <v>142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2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141</v>
      </c>
      <c r="J23" s="80" t="s">
        <v>142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143</v>
      </c>
      <c r="U23" s="80" t="s">
        <v>142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2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141</v>
      </c>
      <c r="J24" s="80" t="s">
        <v>142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143</v>
      </c>
      <c r="U24" s="80" t="s">
        <v>142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2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141</v>
      </c>
      <c r="J25" s="80" t="s">
        <v>142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143</v>
      </c>
      <c r="U25" s="80" t="s">
        <v>142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2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141</v>
      </c>
      <c r="J26" s="80" t="s">
        <v>142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143</v>
      </c>
      <c r="U26" s="80" t="s">
        <v>142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2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141</v>
      </c>
      <c r="J27" s="80" t="s">
        <v>142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143</v>
      </c>
      <c r="U27" s="80" t="s">
        <v>142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2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141</v>
      </c>
      <c r="J28" s="80" t="s">
        <v>142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143</v>
      </c>
      <c r="U28" s="80" t="s">
        <v>142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2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141</v>
      </c>
      <c r="J29" s="80" t="s">
        <v>142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143</v>
      </c>
      <c r="U29" s="80" t="s">
        <v>142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2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141</v>
      </c>
      <c r="J30" s="80" t="s">
        <v>142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143</v>
      </c>
      <c r="U30" s="80" t="s">
        <v>142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2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141</v>
      </c>
      <c r="J31" s="80" t="s">
        <v>142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143</v>
      </c>
      <c r="U31" s="80" t="s">
        <v>142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2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141</v>
      </c>
      <c r="J32" s="80" t="s">
        <v>142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143</v>
      </c>
      <c r="U32" s="80" t="s">
        <v>142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2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141</v>
      </c>
      <c r="J33" s="80" t="s">
        <v>142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143</v>
      </c>
      <c r="U33" s="80" t="s">
        <v>142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2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141</v>
      </c>
      <c r="J34" s="80" t="s">
        <v>142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143</v>
      </c>
      <c r="U34" s="80" t="s">
        <v>142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2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141</v>
      </c>
      <c r="J35" s="80" t="s">
        <v>142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143</v>
      </c>
      <c r="U35" s="80" t="s">
        <v>142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2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141</v>
      </c>
      <c r="J36" s="80" t="s">
        <v>142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143</v>
      </c>
      <c r="U36" s="80" t="s">
        <v>142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2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141</v>
      </c>
      <c r="J37" s="80" t="s">
        <v>142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143</v>
      </c>
      <c r="U37" s="80" t="s">
        <v>142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2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141</v>
      </c>
      <c r="J38" s="80" t="s">
        <v>142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143</v>
      </c>
      <c r="U38" s="80" t="s">
        <v>142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2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141</v>
      </c>
      <c r="J39" s="80" t="s">
        <v>142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143</v>
      </c>
      <c r="U39" s="80" t="s">
        <v>142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2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141</v>
      </c>
      <c r="J40" s="80" t="s">
        <v>142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143</v>
      </c>
      <c r="U40" s="80" t="s">
        <v>142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2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141</v>
      </c>
      <c r="J41" s="80" t="s">
        <v>142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143</v>
      </c>
      <c r="U41" s="80" t="s">
        <v>142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2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141</v>
      </c>
      <c r="J42" s="80" t="s">
        <v>142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143</v>
      </c>
      <c r="U42" s="80" t="s">
        <v>142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2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141</v>
      </c>
      <c r="J43" s="80" t="s">
        <v>142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143</v>
      </c>
      <c r="U43" s="80" t="s">
        <v>142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2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141</v>
      </c>
      <c r="J44" s="80" t="s">
        <v>142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143</v>
      </c>
      <c r="U44" s="80" t="s">
        <v>142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2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141</v>
      </c>
      <c r="J45" s="80" t="s">
        <v>142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143</v>
      </c>
      <c r="U45" s="80" t="s">
        <v>142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2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141</v>
      </c>
      <c r="J46" s="80" t="s">
        <v>142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143</v>
      </c>
      <c r="U46" s="80" t="s">
        <v>142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2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141</v>
      </c>
      <c r="J47" s="80" t="s">
        <v>142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143</v>
      </c>
      <c r="U47" s="80" t="s">
        <v>142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2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141</v>
      </c>
      <c r="J48" s="80" t="s">
        <v>142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143</v>
      </c>
      <c r="U48" s="80" t="s">
        <v>142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2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141</v>
      </c>
      <c r="J49" s="80" t="s">
        <v>142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143</v>
      </c>
      <c r="U49" s="80" t="s">
        <v>142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2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141</v>
      </c>
      <c r="J50" s="80" t="s">
        <v>142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143</v>
      </c>
      <c r="U50" s="80" t="s">
        <v>142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2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141</v>
      </c>
      <c r="J51" s="80" t="s">
        <v>142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143</v>
      </c>
      <c r="U51" s="80" t="s">
        <v>142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2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141</v>
      </c>
      <c r="J52" s="80" t="s">
        <v>142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143</v>
      </c>
      <c r="U52" s="80" t="s">
        <v>142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2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141</v>
      </c>
      <c r="J53" s="80" t="s">
        <v>142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143</v>
      </c>
      <c r="U53" s="80" t="s">
        <v>142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2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141</v>
      </c>
      <c r="J54" s="80" t="s">
        <v>142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143</v>
      </c>
      <c r="U54" s="80" t="s">
        <v>142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2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141</v>
      </c>
      <c r="J55" s="80" t="s">
        <v>142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143</v>
      </c>
      <c r="U55" s="80" t="s">
        <v>142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2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141</v>
      </c>
      <c r="J56" s="80" t="s">
        <v>142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143</v>
      </c>
      <c r="U56" s="80" t="s">
        <v>142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2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141</v>
      </c>
      <c r="J57" s="80" t="s">
        <v>142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143</v>
      </c>
      <c r="U57" s="80" t="s">
        <v>142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2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141</v>
      </c>
      <c r="J58" s="80" t="s">
        <v>142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143</v>
      </c>
      <c r="U58" s="80" t="s">
        <v>142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2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141</v>
      </c>
      <c r="J59" s="80" t="s">
        <v>142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143</v>
      </c>
      <c r="U59" s="80" t="s">
        <v>142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2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141</v>
      </c>
      <c r="J60" s="80" t="s">
        <v>142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143</v>
      </c>
      <c r="U60" s="80" t="s">
        <v>142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2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141</v>
      </c>
      <c r="J61" s="80" t="s">
        <v>142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143</v>
      </c>
      <c r="U61" s="80" t="s">
        <v>142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2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141</v>
      </c>
      <c r="J62" s="80" t="s">
        <v>142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143</v>
      </c>
      <c r="U62" s="80" t="s">
        <v>142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2">
      <c r="J63" s="76"/>
      <c r="T63" s="76"/>
      <c r="U63" s="76"/>
    </row>
    <row r="64" spans="1:25" x14ac:dyDescent="0.2">
      <c r="J64" s="76"/>
      <c r="T64" s="76"/>
      <c r="U64" s="76"/>
    </row>
    <row r="65" spans="10:21" x14ac:dyDescent="0.2">
      <c r="J65" s="76"/>
      <c r="T65" s="76"/>
      <c r="U65" s="76"/>
    </row>
    <row r="66" spans="10:21" x14ac:dyDescent="0.2">
      <c r="J66" s="76"/>
      <c r="T66" s="76"/>
      <c r="U66" s="76"/>
    </row>
    <row r="67" spans="10:21" x14ac:dyDescent="0.2">
      <c r="J67" s="76"/>
      <c r="T67" s="76"/>
      <c r="U67" s="76"/>
    </row>
    <row r="68" spans="10:21" x14ac:dyDescent="0.2">
      <c r="J68" s="76"/>
      <c r="T68" s="76"/>
      <c r="U68" s="76"/>
    </row>
    <row r="69" spans="10:21" x14ac:dyDescent="0.2">
      <c r="J69" s="76"/>
      <c r="T69" s="76"/>
      <c r="U69" s="76"/>
    </row>
    <row r="70" spans="10:21" x14ac:dyDescent="0.2">
      <c r="J70" s="76"/>
      <c r="T70" s="76"/>
      <c r="U70" s="76"/>
    </row>
    <row r="71" spans="10:21" x14ac:dyDescent="0.2">
      <c r="J71" s="76"/>
      <c r="T71" s="76"/>
      <c r="U71" s="76"/>
    </row>
    <row r="72" spans="10:21" x14ac:dyDescent="0.2">
      <c r="J72" s="76"/>
      <c r="T72" s="76"/>
      <c r="U72" s="76"/>
    </row>
    <row r="73" spans="10:21" x14ac:dyDescent="0.2">
      <c r="J73" s="76"/>
      <c r="T73" s="76"/>
      <c r="U73" s="76"/>
    </row>
    <row r="74" spans="10:21" x14ac:dyDescent="0.2">
      <c r="J74" s="76"/>
      <c r="T74" s="76"/>
      <c r="U74" s="76"/>
    </row>
    <row r="75" spans="10:21" x14ac:dyDescent="0.2">
      <c r="J75" s="76"/>
      <c r="T75" s="76"/>
      <c r="U75" s="76"/>
    </row>
    <row r="76" spans="10:21" x14ac:dyDescent="0.2">
      <c r="J76" s="76"/>
      <c r="T76" s="76"/>
      <c r="U76" s="76"/>
    </row>
    <row r="77" spans="10:21" x14ac:dyDescent="0.2">
      <c r="J77" s="76"/>
      <c r="T77" s="76"/>
      <c r="U77" s="76"/>
    </row>
    <row r="78" spans="10:21" x14ac:dyDescent="0.2">
      <c r="J78" s="76"/>
      <c r="T78" s="76"/>
      <c r="U78" s="76"/>
    </row>
    <row r="79" spans="10:21" x14ac:dyDescent="0.2">
      <c r="J79" s="76"/>
      <c r="T79" s="76"/>
      <c r="U79" s="76"/>
    </row>
    <row r="80" spans="10:21" x14ac:dyDescent="0.2">
      <c r="J80" s="76"/>
      <c r="T80" s="76"/>
      <c r="U80" s="76"/>
    </row>
    <row r="81" spans="10:21" x14ac:dyDescent="0.2">
      <c r="J81" s="76"/>
      <c r="T81" s="76"/>
      <c r="U81" s="76"/>
    </row>
    <row r="82" spans="10:21" x14ac:dyDescent="0.2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D4" sqref="D4"/>
    </sheetView>
  </sheetViews>
  <sheetFormatPr defaultRowHeight="12.5" x14ac:dyDescent="0.2"/>
  <cols>
    <col min="2" max="2" width="11.453125" style="206" customWidth="1"/>
    <col min="3" max="3" width="11.7265625" customWidth="1"/>
    <col min="4" max="4" width="17.1796875" style="206" customWidth="1"/>
    <col min="5" max="5" width="14.7265625" customWidth="1"/>
    <col min="6" max="6" width="47.7265625" customWidth="1"/>
  </cols>
  <sheetData>
    <row r="1" spans="1:6" x14ac:dyDescent="0.2">
      <c r="A1" s="95" t="s">
        <v>0</v>
      </c>
      <c r="B1" s="97" t="s">
        <v>63</v>
      </c>
      <c r="C1" s="97" t="s">
        <v>41</v>
      </c>
      <c r="D1" s="97" t="s">
        <v>64</v>
      </c>
      <c r="F1" s="95" t="s">
        <v>68</v>
      </c>
    </row>
    <row r="2" spans="1:6" x14ac:dyDescent="0.2">
      <c r="A2" s="183">
        <v>1</v>
      </c>
      <c r="B2" s="183" t="s">
        <v>76</v>
      </c>
      <c r="C2" s="184" t="s">
        <v>144</v>
      </c>
      <c r="D2" s="95" t="s">
        <v>145</v>
      </c>
      <c r="F2" s="95" t="s">
        <v>154</v>
      </c>
    </row>
    <row r="3" spans="1:6" x14ac:dyDescent="0.2">
      <c r="A3" s="95">
        <v>2</v>
      </c>
      <c r="B3" s="183" t="s">
        <v>77</v>
      </c>
      <c r="C3" s="184" t="s">
        <v>146</v>
      </c>
      <c r="D3" s="95"/>
    </row>
    <row r="4" spans="1:6" x14ac:dyDescent="0.2">
      <c r="A4" s="95">
        <v>3</v>
      </c>
      <c r="B4" s="95" t="s">
        <v>78</v>
      </c>
      <c r="C4" s="185" t="s">
        <v>147</v>
      </c>
      <c r="D4"/>
    </row>
    <row r="5" spans="1:6" x14ac:dyDescent="0.2">
      <c r="A5" s="95">
        <v>4</v>
      </c>
      <c r="B5" s="183" t="s">
        <v>22</v>
      </c>
      <c r="C5" s="184" t="s">
        <v>148</v>
      </c>
      <c r="D5"/>
    </row>
    <row r="6" spans="1:6" x14ac:dyDescent="0.2">
      <c r="A6" s="95">
        <v>5</v>
      </c>
      <c r="B6" s="183" t="s">
        <v>18</v>
      </c>
      <c r="C6" s="184" t="s">
        <v>149</v>
      </c>
      <c r="D6"/>
    </row>
    <row r="7" spans="1:6" x14ac:dyDescent="0.2">
      <c r="A7" s="95">
        <v>6</v>
      </c>
      <c r="B7" s="95" t="s">
        <v>19</v>
      </c>
      <c r="C7" s="185" t="s">
        <v>150</v>
      </c>
      <c r="D7"/>
    </row>
    <row r="8" spans="1:6" x14ac:dyDescent="0.2">
      <c r="A8" s="88"/>
      <c r="B8" s="95" t="s">
        <v>23</v>
      </c>
      <c r="C8" s="185" t="s">
        <v>151</v>
      </c>
      <c r="D8"/>
    </row>
    <row r="9" spans="1:6" x14ac:dyDescent="0.2">
      <c r="A9" s="88"/>
      <c r="B9" s="95" t="s">
        <v>24</v>
      </c>
      <c r="C9" s="185" t="s">
        <v>152</v>
      </c>
      <c r="D9"/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みつとし 花山</cp:lastModifiedBy>
  <cp:lastPrinted>2022-10-13T02:45:14Z</cp:lastPrinted>
  <dcterms:created xsi:type="dcterms:W3CDTF">2006-04-12T05:12:10Z</dcterms:created>
  <dcterms:modified xsi:type="dcterms:W3CDTF">2025-03-28T07:39:18Z</dcterms:modified>
</cp:coreProperties>
</file>